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weller\Downloads\"/>
    </mc:Choice>
  </mc:AlternateContent>
  <xr:revisionPtr revIDLastSave="0" documentId="13_ncr:1_{67F25DC2-1996-41E7-B985-EC5711EF4028}" xr6:coauthVersionLast="47" xr6:coauthVersionMax="47" xr10:uidLastSave="{00000000-0000-0000-0000-000000000000}"/>
  <bookViews>
    <workbookView xWindow="-8410" yWindow="2490" windowWidth="14400" windowHeight="7360" firstSheet="1" activeTab="1" xr2:uid="{00000000-000D-0000-FFFF-FFFF00000000}"/>
  </bookViews>
  <sheets>
    <sheet name="SAMPLE Budget" sheetId="5" r:id="rId1"/>
    <sheet name="T32 Budget Template" sheetId="2" r:id="rId2"/>
    <sheet name="School of Medicine" sheetId="6" r:id="rId3"/>
    <sheet name="Sheet2" sheetId="7" state="hidden" r:id="rId4"/>
    <sheet name="Admin Support" sheetId="4" state="hidden" r:id="rId5"/>
  </sheets>
  <definedNames>
    <definedName name="_xlnm.Print_Area" localSheetId="1">'T32 Budget Template'!$A$1:$O$42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6" l="1"/>
  <c r="T27" i="6"/>
  <c r="S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M29" i="6"/>
  <c r="K29" i="6"/>
  <c r="I29" i="6"/>
  <c r="G29" i="6"/>
  <c r="E29" i="6"/>
  <c r="E26" i="6"/>
  <c r="G26" i="6" s="1"/>
  <c r="C25" i="6"/>
  <c r="I25" i="6" s="1"/>
  <c r="C24" i="6"/>
  <c r="E18" i="6"/>
  <c r="C12" i="6"/>
  <c r="E12" i="6" s="1"/>
  <c r="C11" i="6"/>
  <c r="C10" i="6"/>
  <c r="G10" i="6" s="1"/>
  <c r="C9" i="6"/>
  <c r="C8" i="6"/>
  <c r="K8" i="6" s="1"/>
  <c r="C7" i="6"/>
  <c r="M7" i="6" s="1"/>
  <c r="C6" i="6"/>
  <c r="C5" i="6"/>
  <c r="E5" i="6" s="1"/>
  <c r="M3" i="6"/>
  <c r="K3" i="6"/>
  <c r="I3" i="6"/>
  <c r="G3" i="6"/>
  <c r="E3" i="6"/>
  <c r="K25" i="6" l="1"/>
  <c r="M25" i="6"/>
  <c r="E25" i="6"/>
  <c r="G25" i="6"/>
  <c r="O29" i="6"/>
  <c r="V27" i="6"/>
  <c r="V28" i="6" s="1"/>
  <c r="E17" i="6" s="1"/>
  <c r="G12" i="6"/>
  <c r="M10" i="6"/>
  <c r="I12" i="6"/>
  <c r="K12" i="6"/>
  <c r="M12" i="6"/>
  <c r="G5" i="6"/>
  <c r="I5" i="6"/>
  <c r="K5" i="6"/>
  <c r="O3" i="6"/>
  <c r="M8" i="6"/>
  <c r="I10" i="6"/>
  <c r="K10" i="6"/>
  <c r="M5" i="6"/>
  <c r="M9" i="6"/>
  <c r="K9" i="6"/>
  <c r="I9" i="6"/>
  <c r="E9" i="6"/>
  <c r="M24" i="6"/>
  <c r="K24" i="6"/>
  <c r="I24" i="6"/>
  <c r="G24" i="6"/>
  <c r="G9" i="6"/>
  <c r="G18" i="6"/>
  <c r="I18" i="6" s="1"/>
  <c r="K18" i="6" s="1"/>
  <c r="M18" i="6" s="1"/>
  <c r="E24" i="6"/>
  <c r="I26" i="6"/>
  <c r="K26" i="6" s="1"/>
  <c r="M26" i="6" s="1"/>
  <c r="M6" i="6"/>
  <c r="K6" i="6"/>
  <c r="I6" i="6"/>
  <c r="G6" i="6"/>
  <c r="E6" i="6"/>
  <c r="E7" i="6"/>
  <c r="G7" i="6"/>
  <c r="I7" i="6"/>
  <c r="K7" i="6"/>
  <c r="M11" i="6"/>
  <c r="K11" i="6"/>
  <c r="I11" i="6"/>
  <c r="G11" i="6"/>
  <c r="E11" i="6"/>
  <c r="E8" i="6"/>
  <c r="G8" i="6"/>
  <c r="I8" i="6"/>
  <c r="E10" i="6"/>
  <c r="I27" i="6" l="1"/>
  <c r="I31" i="6" s="1"/>
  <c r="K27" i="6"/>
  <c r="K31" i="6" s="1"/>
  <c r="O12" i="6"/>
  <c r="G27" i="6"/>
  <c r="G31" i="6" s="1"/>
  <c r="O25" i="6"/>
  <c r="O6" i="6"/>
  <c r="M27" i="6"/>
  <c r="M31" i="6" s="1"/>
  <c r="O18" i="6"/>
  <c r="G13" i="6"/>
  <c r="G14" i="6" s="1"/>
  <c r="O10" i="6"/>
  <c r="O5" i="6"/>
  <c r="O7" i="6"/>
  <c r="I13" i="6"/>
  <c r="I14" i="6" s="1"/>
  <c r="I35" i="6" s="1"/>
  <c r="O11" i="6"/>
  <c r="K13" i="6"/>
  <c r="K14" i="6" s="1"/>
  <c r="K35" i="6" s="1"/>
  <c r="O9" i="6"/>
  <c r="M13" i="6"/>
  <c r="M14" i="6" s="1"/>
  <c r="E13" i="6"/>
  <c r="E19" i="6"/>
  <c r="G17" i="6"/>
  <c r="O24" i="6"/>
  <c r="E27" i="6"/>
  <c r="O8" i="6"/>
  <c r="O26" i="6"/>
  <c r="M35" i="6" l="1"/>
  <c r="M37" i="6" s="1"/>
  <c r="G35" i="6"/>
  <c r="G37" i="6" s="1"/>
  <c r="O27" i="6"/>
  <c r="E31" i="6"/>
  <c r="G19" i="6"/>
  <c r="G21" i="6" s="1"/>
  <c r="G33" i="6" s="1"/>
  <c r="I17" i="6"/>
  <c r="O13" i="6"/>
  <c r="E14" i="6"/>
  <c r="O14" i="6" s="1"/>
  <c r="K37" i="6"/>
  <c r="I37" i="6"/>
  <c r="G40" i="6" l="1"/>
  <c r="E21" i="6"/>
  <c r="E33" i="6" s="1"/>
  <c r="K17" i="6"/>
  <c r="I19" i="6"/>
  <c r="I21" i="6" s="1"/>
  <c r="I33" i="6" s="1"/>
  <c r="O31" i="6"/>
  <c r="E35" i="6"/>
  <c r="E37" i="6" l="1"/>
  <c r="O37" i="6" s="1"/>
  <c r="E40" i="6"/>
  <c r="M17" i="6"/>
  <c r="K19" i="6"/>
  <c r="O35" i="6"/>
  <c r="I40" i="6"/>
  <c r="K21" i="6" l="1"/>
  <c r="K33" i="6" s="1"/>
  <c r="K40" i="6"/>
  <c r="M19" i="6"/>
  <c r="O17" i="6"/>
  <c r="O19" i="6" s="1"/>
  <c r="O21" i="6" s="1"/>
  <c r="O33" i="6" s="1"/>
  <c r="O42" i="6" l="1"/>
  <c r="M21" i="6"/>
  <c r="M33" i="6" s="1"/>
  <c r="M40" i="6"/>
  <c r="O40" i="6" s="1"/>
  <c r="C25" i="5" l="1"/>
  <c r="C25" i="2"/>
  <c r="C24" i="5" l="1"/>
  <c r="C24" i="2"/>
  <c r="U25" i="5"/>
  <c r="T25" i="5"/>
  <c r="S25" i="5"/>
  <c r="V24" i="5"/>
  <c r="V23" i="5"/>
  <c r="V22" i="5"/>
  <c r="V21" i="5"/>
  <c r="V20" i="5"/>
  <c r="V19" i="5"/>
  <c r="V18" i="5"/>
  <c r="V17" i="5"/>
  <c r="V16" i="5"/>
  <c r="V15" i="5"/>
  <c r="V25" i="5" s="1"/>
  <c r="V26" i="5" s="1"/>
  <c r="U25" i="2"/>
  <c r="T25" i="2"/>
  <c r="S25" i="2"/>
  <c r="V24" i="2"/>
  <c r="V23" i="2"/>
  <c r="V22" i="2"/>
  <c r="V21" i="2"/>
  <c r="V20" i="2"/>
  <c r="V19" i="2"/>
  <c r="V18" i="2"/>
  <c r="V17" i="2"/>
  <c r="V16" i="2"/>
  <c r="V15" i="2"/>
  <c r="V25" i="2" s="1"/>
  <c r="V26" i="2" l="1"/>
  <c r="E17" i="2"/>
  <c r="G17" i="2" s="1"/>
  <c r="I17" i="2" s="1"/>
  <c r="K17" i="2" s="1"/>
  <c r="M17" i="2" s="1"/>
  <c r="E18" i="2"/>
  <c r="G18" i="2" s="1"/>
  <c r="I18" i="2" s="1"/>
  <c r="K18" i="2" s="1"/>
  <c r="M18" i="2" s="1"/>
  <c r="E17" i="5" l="1"/>
  <c r="G17" i="5" s="1"/>
  <c r="I17" i="5" s="1"/>
  <c r="K17" i="5" s="1"/>
  <c r="M17" i="5" s="1"/>
  <c r="C5" i="2" l="1"/>
  <c r="C6" i="2"/>
  <c r="E26" i="2" l="1"/>
  <c r="G26" i="2" s="1"/>
  <c r="I26" i="2" s="1"/>
  <c r="K26" i="2" s="1"/>
  <c r="M26" i="2" s="1"/>
  <c r="G25" i="5" l="1"/>
  <c r="E24" i="5"/>
  <c r="G25" i="2"/>
  <c r="M24" i="2"/>
  <c r="E29" i="5"/>
  <c r="C5" i="5"/>
  <c r="E5" i="5" s="1"/>
  <c r="C6" i="5"/>
  <c r="C7" i="5"/>
  <c r="C8" i="5"/>
  <c r="C9" i="5"/>
  <c r="C10" i="5"/>
  <c r="C11" i="5"/>
  <c r="C12" i="5"/>
  <c r="E3" i="5"/>
  <c r="G29" i="5"/>
  <c r="G3" i="5"/>
  <c r="I29" i="5"/>
  <c r="I3" i="5"/>
  <c r="K29" i="5"/>
  <c r="K3" i="5"/>
  <c r="M29" i="5"/>
  <c r="M3" i="5"/>
  <c r="E18" i="5"/>
  <c r="G18" i="5" s="1"/>
  <c r="I18" i="5" s="1"/>
  <c r="K18" i="5" s="1"/>
  <c r="M18" i="5" s="1"/>
  <c r="G3" i="4"/>
  <c r="I3" i="4" s="1"/>
  <c r="J3" i="4" s="1"/>
  <c r="C26" i="5" s="1"/>
  <c r="E26" i="5" s="1"/>
  <c r="F3" i="4"/>
  <c r="C12" i="2"/>
  <c r="C11" i="2"/>
  <c r="C10" i="2"/>
  <c r="C9" i="2"/>
  <c r="C8" i="2"/>
  <c r="K8" i="2" s="1"/>
  <c r="C7" i="2"/>
  <c r="M5" i="2"/>
  <c r="M29" i="2"/>
  <c r="K29" i="2"/>
  <c r="I29" i="2"/>
  <c r="G29" i="2"/>
  <c r="E29" i="2"/>
  <c r="M3" i="2"/>
  <c r="K3" i="2"/>
  <c r="I3" i="2"/>
  <c r="G3" i="2"/>
  <c r="E3" i="2"/>
  <c r="I24" i="5" l="1"/>
  <c r="K24" i="5"/>
  <c r="K7" i="5"/>
  <c r="M7" i="5"/>
  <c r="E7" i="5"/>
  <c r="G7" i="5"/>
  <c r="I7" i="5"/>
  <c r="M6" i="5"/>
  <c r="G6" i="5"/>
  <c r="E6" i="5"/>
  <c r="I6" i="5"/>
  <c r="K6" i="5"/>
  <c r="E12" i="5"/>
  <c r="G12" i="5"/>
  <c r="I12" i="5"/>
  <c r="K12" i="5"/>
  <c r="M12" i="5"/>
  <c r="E11" i="5"/>
  <c r="G11" i="5"/>
  <c r="I11" i="5"/>
  <c r="K11" i="5"/>
  <c r="M11" i="5"/>
  <c r="I9" i="5"/>
  <c r="K9" i="5"/>
  <c r="M9" i="5"/>
  <c r="E9" i="5"/>
  <c r="G9" i="5"/>
  <c r="G10" i="5"/>
  <c r="I10" i="5"/>
  <c r="M10" i="5"/>
  <c r="K10" i="5"/>
  <c r="E10" i="5"/>
  <c r="K8" i="5"/>
  <c r="M8" i="5"/>
  <c r="E8" i="5"/>
  <c r="G8" i="5"/>
  <c r="I8" i="5"/>
  <c r="G5" i="5"/>
  <c r="I24" i="2"/>
  <c r="K5" i="5"/>
  <c r="M7" i="2"/>
  <c r="K7" i="2"/>
  <c r="I7" i="2"/>
  <c r="G7" i="2"/>
  <c r="K9" i="2"/>
  <c r="M9" i="2"/>
  <c r="K10" i="2"/>
  <c r="M10" i="2"/>
  <c r="E12" i="2"/>
  <c r="K12" i="2"/>
  <c r="M12" i="2"/>
  <c r="I11" i="2"/>
  <c r="K11" i="2"/>
  <c r="M11" i="2"/>
  <c r="K6" i="2"/>
  <c r="I6" i="2"/>
  <c r="G6" i="2"/>
  <c r="M6" i="2"/>
  <c r="M5" i="5"/>
  <c r="I5" i="5"/>
  <c r="G24" i="5"/>
  <c r="E25" i="5"/>
  <c r="E27" i="5" s="1"/>
  <c r="M24" i="5"/>
  <c r="G9" i="2"/>
  <c r="G24" i="2"/>
  <c r="G27" i="2" s="1"/>
  <c r="G31" i="2" s="1"/>
  <c r="K24" i="2"/>
  <c r="O18" i="2"/>
  <c r="O29" i="2"/>
  <c r="G10" i="2"/>
  <c r="E11" i="2"/>
  <c r="G12" i="2"/>
  <c r="G11" i="2"/>
  <c r="I12" i="2"/>
  <c r="G8" i="2"/>
  <c r="E9" i="2"/>
  <c r="I10" i="2"/>
  <c r="E7" i="2"/>
  <c r="E10" i="2"/>
  <c r="I9" i="2"/>
  <c r="I8" i="2"/>
  <c r="E6" i="2"/>
  <c r="O3" i="2"/>
  <c r="O29" i="5"/>
  <c r="O18" i="5"/>
  <c r="M25" i="5"/>
  <c r="K25" i="5"/>
  <c r="I25" i="5"/>
  <c r="O3" i="5"/>
  <c r="G26" i="5"/>
  <c r="G19" i="5"/>
  <c r="E19" i="5"/>
  <c r="E5" i="2"/>
  <c r="M8" i="2"/>
  <c r="M25" i="2"/>
  <c r="M27" i="2" s="1"/>
  <c r="M31" i="2" s="1"/>
  <c r="K5" i="2"/>
  <c r="K25" i="2"/>
  <c r="I5" i="2"/>
  <c r="E24" i="2"/>
  <c r="I25" i="2"/>
  <c r="G5" i="2"/>
  <c r="E8" i="2"/>
  <c r="E25" i="2"/>
  <c r="E19" i="2"/>
  <c r="O24" i="5" l="1"/>
  <c r="O7" i="5"/>
  <c r="E13" i="5"/>
  <c r="E14" i="5" s="1"/>
  <c r="O9" i="5"/>
  <c r="O11" i="5"/>
  <c r="O5" i="5"/>
  <c r="I13" i="5"/>
  <c r="I14" i="5" s="1"/>
  <c r="O6" i="5"/>
  <c r="O12" i="5"/>
  <c r="O10" i="5"/>
  <c r="O25" i="5"/>
  <c r="O9" i="2"/>
  <c r="O10" i="2"/>
  <c r="O12" i="2"/>
  <c r="K13" i="2"/>
  <c r="K14" i="2" s="1"/>
  <c r="O11" i="2"/>
  <c r="M13" i="2"/>
  <c r="M14" i="2" s="1"/>
  <c r="M35" i="2" s="1"/>
  <c r="M37" i="2" s="1"/>
  <c r="I27" i="2"/>
  <c r="I31" i="2" s="1"/>
  <c r="K13" i="5"/>
  <c r="K14" i="5" s="1"/>
  <c r="O8" i="5"/>
  <c r="M13" i="5"/>
  <c r="M14" i="5" s="1"/>
  <c r="I26" i="5"/>
  <c r="G27" i="5"/>
  <c r="G31" i="5" s="1"/>
  <c r="E31" i="5"/>
  <c r="G13" i="5"/>
  <c r="G14" i="5" s="1"/>
  <c r="G21" i="5" s="1"/>
  <c r="I19" i="5"/>
  <c r="E27" i="2"/>
  <c r="O24" i="2"/>
  <c r="O25" i="2"/>
  <c r="I13" i="2"/>
  <c r="I14" i="2" s="1"/>
  <c r="E13" i="2"/>
  <c r="O5" i="2"/>
  <c r="O8" i="2"/>
  <c r="K27" i="2"/>
  <c r="K31" i="2" s="1"/>
  <c r="G13" i="2"/>
  <c r="G14" i="2" s="1"/>
  <c r="G35" i="2" s="1"/>
  <c r="G37" i="2" s="1"/>
  <c r="O7" i="2"/>
  <c r="O26" i="2"/>
  <c r="O6" i="2"/>
  <c r="G19" i="2"/>
  <c r="G33" i="5" l="1"/>
  <c r="I21" i="5"/>
  <c r="K35" i="2"/>
  <c r="K37" i="2" s="1"/>
  <c r="I35" i="2"/>
  <c r="I37" i="2" s="1"/>
  <c r="E35" i="5"/>
  <c r="G35" i="5"/>
  <c r="K26" i="5"/>
  <c r="I27" i="5"/>
  <c r="O14" i="5"/>
  <c r="E21" i="5"/>
  <c r="E33" i="5" s="1"/>
  <c r="O13" i="5"/>
  <c r="K19" i="5"/>
  <c r="O13" i="2"/>
  <c r="E14" i="2"/>
  <c r="E31" i="2"/>
  <c r="O27" i="2"/>
  <c r="G40" i="2"/>
  <c r="G21" i="2"/>
  <c r="G33" i="2" s="1"/>
  <c r="I19" i="2"/>
  <c r="E37" i="5" l="1"/>
  <c r="E40" i="5" s="1"/>
  <c r="G37" i="5"/>
  <c r="G40" i="5" s="1"/>
  <c r="I31" i="5"/>
  <c r="I33" i="5" s="1"/>
  <c r="M26" i="5"/>
  <c r="M27" i="5" s="1"/>
  <c r="M31" i="5" s="1"/>
  <c r="K27" i="5"/>
  <c r="K31" i="5" s="1"/>
  <c r="K21" i="5"/>
  <c r="M19" i="5"/>
  <c r="O17" i="5"/>
  <c r="O19" i="5" s="1"/>
  <c r="E35" i="2"/>
  <c r="O31" i="2"/>
  <c r="O14" i="2"/>
  <c r="E21" i="2"/>
  <c r="E33" i="2" s="1"/>
  <c r="I40" i="2"/>
  <c r="I21" i="2"/>
  <c r="I33" i="2" s="1"/>
  <c r="K19" i="2"/>
  <c r="M19" i="2"/>
  <c r="K33" i="5" l="1"/>
  <c r="O26" i="5"/>
  <c r="M35" i="5"/>
  <c r="M37" i="5" s="1"/>
  <c r="K35" i="5"/>
  <c r="O35" i="2"/>
  <c r="O27" i="5"/>
  <c r="I35" i="5"/>
  <c r="O31" i="5"/>
  <c r="O21" i="5"/>
  <c r="O33" i="5" s="1"/>
  <c r="M21" i="5"/>
  <c r="M33" i="5" s="1"/>
  <c r="E37" i="2"/>
  <c r="O37" i="2" s="1"/>
  <c r="O17" i="2"/>
  <c r="O19" i="2" s="1"/>
  <c r="O21" i="2" s="1"/>
  <c r="O33" i="2" s="1"/>
  <c r="K40" i="2"/>
  <c r="K21" i="2"/>
  <c r="K33" i="2" s="1"/>
  <c r="M21" i="2"/>
  <c r="M33" i="2" s="1"/>
  <c r="M40" i="2"/>
  <c r="O35" i="5" l="1"/>
  <c r="M40" i="5"/>
  <c r="K37" i="5"/>
  <c r="K40" i="5" s="1"/>
  <c r="E40" i="2"/>
  <c r="O40" i="2" s="1"/>
  <c r="I37" i="5"/>
  <c r="O42" i="2"/>
  <c r="O37" i="5" l="1"/>
  <c r="O42" i="5" s="1"/>
  <c r="I40" i="5"/>
  <c r="O4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UCSD Medical Center</author>
    <author>jill weller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</rPr>
          <t>Enter Number of Trainees</t>
        </r>
      </text>
    </comment>
    <comment ref="B5" authorId="0" shapeId="0" xr:uid="{00000000-0006-0000-0000-000002000000}">
      <text>
        <r>
          <rPr>
            <sz val="9"/>
            <color indexed="81"/>
            <rFont val="Tahoma"/>
            <family val="2"/>
          </rPr>
          <t>Using drop down menu, to enter Postdoc Level</t>
        </r>
      </text>
    </comment>
    <comment ref="C29" authorId="1" shapeId="0" xr:uid="{00000000-0006-0000-0000-000003000000}">
      <text>
        <r>
          <rPr>
            <sz val="9"/>
            <color indexed="81"/>
            <rFont val="Tahoma"/>
            <family val="2"/>
          </rPr>
          <t>Enter amount of travel per trainee.  Amount may differ per institute.  https://grants.nih.gov/grants/guide/contacts/parent-T32-institutional-research.html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UCSD Medical Center</author>
    <author>jill weller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</rPr>
          <t>Enter Number of Trainees</t>
        </r>
      </text>
    </comment>
    <comment ref="B5" authorId="0" shapeId="0" xr:uid="{00000000-0006-0000-0100-000002000000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C29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Enter amount of travel per trainee.  Amount may differ per institute.  https://grants.nih.gov/grants/guide/contacts/parent-T32-institutional-research.html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UCSD Medical Center</author>
    <author>jill weller</author>
  </authors>
  <commentList>
    <comment ref="A3" authorId="0" shapeId="0" xr:uid="{08129288-A8C1-412B-B86B-A5A46D8BFBA2}">
      <text>
        <r>
          <rPr>
            <sz val="9"/>
            <color indexed="81"/>
            <rFont val="Tahoma"/>
            <family val="2"/>
          </rPr>
          <t>Enter Number of Trainees</t>
        </r>
      </text>
    </comment>
    <comment ref="B5" authorId="0" shapeId="0" xr:uid="{D7DBD244-CA72-4308-9815-CF323A894F08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B6" authorId="0" shapeId="0" xr:uid="{C67B7EDA-843E-473F-A9DC-1D49CEF7F22C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B7" authorId="0" shapeId="0" xr:uid="{C15B9B08-0272-4719-A510-45428BC694C8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B8" authorId="0" shapeId="0" xr:uid="{01512A47-A152-4998-9B63-C44B2512CE66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B9" authorId="0" shapeId="0" xr:uid="{9A61A6F8-D431-4365-A9F7-7745BBFB61B7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B10" authorId="0" shapeId="0" xr:uid="{4020A471-7A10-41D2-8239-DB85AA71F402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B11" authorId="0" shapeId="0" xr:uid="{DB3ECE1C-7306-43A0-9194-CC869FEC7F62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B12" authorId="0" shapeId="0" xr:uid="{45DEC466-077E-447D-829D-1B2638080C76}">
      <text>
        <r>
          <rPr>
            <sz val="9"/>
            <color indexed="81"/>
            <rFont val="Tahoma"/>
            <family val="2"/>
          </rPr>
          <t>Using drop down menu, enter Postdoc Level</t>
        </r>
      </text>
    </comment>
    <comment ref="C29" authorId="1" shapeId="0" xr:uid="{2E8173E9-0138-495D-9A12-82DD9AF70BA7}">
      <text>
        <r>
          <rPr>
            <sz val="9"/>
            <color indexed="81"/>
            <rFont val="Tahoma"/>
            <family val="2"/>
          </rPr>
          <t xml:space="preserve">Enter amount of travel per trainee.  Amount may differ per institute.  https://grants.nih.gov/grants/guide/contacts/parent-T32-institutional-research.html
</t>
        </r>
      </text>
    </comment>
  </commentList>
</comments>
</file>

<file path=xl/sharedStrings.xml><?xml version="1.0" encoding="utf-8"?>
<sst xmlns="http://schemas.openxmlformats.org/spreadsheetml/2006/main" count="229" uniqueCount="78">
  <si>
    <t>Postdoctoral</t>
  </si>
  <si>
    <t>Trainee Travel</t>
  </si>
  <si>
    <t>RESIDENT FEES</t>
  </si>
  <si>
    <t>Student Services Fee (formerly Registration Fee)</t>
  </si>
  <si>
    <t>Tuition (formerly Educational Fee)</t>
  </si>
  <si>
    <t>University Center Fee</t>
  </si>
  <si>
    <t>Recreation Facility Fee</t>
  </si>
  <si>
    <t>GSA Fee</t>
  </si>
  <si>
    <t>Student Transportation Fee</t>
  </si>
  <si>
    <t>Health Insurance</t>
  </si>
  <si>
    <t>TOTAL</t>
  </si>
  <si>
    <t>Year 1</t>
  </si>
  <si>
    <t>Year 2</t>
  </si>
  <si>
    <t>Year 3</t>
  </si>
  <si>
    <t>Total</t>
  </si>
  <si>
    <t xml:space="preserve">Predoc </t>
  </si>
  <si>
    <t>Total Costs</t>
  </si>
  <si>
    <t>Number of Trainees</t>
  </si>
  <si>
    <t>Year 4</t>
  </si>
  <si>
    <t>Year 5</t>
  </si>
  <si>
    <t>Level 1</t>
  </si>
  <si>
    <t>Level 2</t>
  </si>
  <si>
    <t>Level 3</t>
  </si>
  <si>
    <t>Level 4</t>
  </si>
  <si>
    <t>Level 5</t>
  </si>
  <si>
    <t>Level 6</t>
  </si>
  <si>
    <t>Level 7 or More</t>
  </si>
  <si>
    <t>Level 0</t>
  </si>
  <si>
    <t>Total Stipends</t>
  </si>
  <si>
    <t>Total Tuition/Fees</t>
  </si>
  <si>
    <t>Predoc Tuition and Fees</t>
  </si>
  <si>
    <t>Postdoc Tuition/Fees</t>
  </si>
  <si>
    <t>Total Stipends/Fees</t>
  </si>
  <si>
    <t>Postdoc (Health Insurance)</t>
  </si>
  <si>
    <t xml:space="preserve">Indirect Costs 8% </t>
  </si>
  <si>
    <t>Training Related Expenses Total</t>
  </si>
  <si>
    <r>
      <rPr>
        <b/>
        <i/>
        <sz val="11"/>
        <rFont val="Calibri"/>
        <family val="2"/>
        <scheme val="minor"/>
      </rPr>
      <t>Postdoc</t>
    </r>
    <r>
      <rPr>
        <b/>
        <sz val="11"/>
        <rFont val="Calibri"/>
        <family val="2"/>
        <scheme val="minor"/>
      </rPr>
      <t xml:space="preserve"> Tuition and fees</t>
    </r>
  </si>
  <si>
    <t>Total Postdoc Stipends</t>
  </si>
  <si>
    <t>Total Other Direct Costs</t>
  </si>
  <si>
    <t>Select Level</t>
  </si>
  <si>
    <t>Less health insurance</t>
  </si>
  <si>
    <t>Training Related Expenses</t>
  </si>
  <si>
    <t>Predoc</t>
  </si>
  <si>
    <t>Postdocs</t>
  </si>
  <si>
    <t>Trainee Related Expenses</t>
  </si>
  <si>
    <t>Name</t>
  </si>
  <si>
    <t>Monthly Salary</t>
  </si>
  <si>
    <t>Requested Salary</t>
  </si>
  <si>
    <t>Person Months</t>
  </si>
  <si>
    <t>%</t>
  </si>
  <si>
    <t>Amount</t>
  </si>
  <si>
    <t>TBD</t>
  </si>
  <si>
    <t xml:space="preserve">Payroll Title </t>
  </si>
  <si>
    <t># of Months</t>
  </si>
  <si>
    <t>% of Effort</t>
  </si>
  <si>
    <t>*Fringe Benefits</t>
  </si>
  <si>
    <t>Admin Asst.</t>
  </si>
  <si>
    <r>
      <t xml:space="preserve">(Tuition/Fees are </t>
    </r>
    <r>
      <rPr>
        <b/>
        <sz val="10"/>
        <color rgb="FFFF0000"/>
        <rFont val="Calibri"/>
        <family val="2"/>
        <scheme val="minor"/>
      </rPr>
      <t xml:space="preserve">not </t>
    </r>
    <r>
      <rPr>
        <b/>
        <sz val="10"/>
        <rFont val="Calibri"/>
        <family val="2"/>
        <scheme val="minor"/>
      </rPr>
      <t>subject to IDC)</t>
    </r>
  </si>
  <si>
    <r>
      <t xml:space="preserve">Stipends                                                 </t>
    </r>
    <r>
      <rPr>
        <b/>
        <sz val="10"/>
        <rFont val="Calibri"/>
        <family val="2"/>
        <scheme val="minor"/>
      </rPr>
      <t xml:space="preserve">  (Do not escalate in out years)</t>
    </r>
  </si>
  <si>
    <r>
      <t xml:space="preserve">Total Direct Cost Base               </t>
    </r>
    <r>
      <rPr>
        <b/>
        <sz val="10"/>
        <rFont val="Calibri"/>
        <family val="2"/>
        <scheme val="minor"/>
      </rPr>
      <t>(Exclude Tuition/Fees)</t>
    </r>
  </si>
  <si>
    <t xml:space="preserve">  </t>
  </si>
  <si>
    <t>Stipend Amt.</t>
  </si>
  <si>
    <t>Total Direct Costs</t>
  </si>
  <si>
    <t xml:space="preserve">Student Mental Health Fee </t>
  </si>
  <si>
    <t>Document Fee (One-time fee newly admitted students)</t>
  </si>
  <si>
    <t xml:space="preserve">International Student Visa Administration Fee </t>
  </si>
  <si>
    <r>
      <t xml:space="preserve">Tuition/Fees                                  </t>
    </r>
    <r>
      <rPr>
        <b/>
        <sz val="10"/>
        <rFont val="Calibri"/>
        <family val="2"/>
        <scheme val="minor"/>
      </rPr>
      <t xml:space="preserve">  (escalate out years by 10%)</t>
    </r>
  </si>
  <si>
    <r>
      <t xml:space="preserve">2024-25 GRADUATE STUDENT FEES/TUITION </t>
    </r>
    <r>
      <rPr>
        <b/>
        <sz val="8"/>
        <rFont val="Arial"/>
        <family val="2"/>
      </rPr>
      <t>-https://students.ucsd.edu/finances/fees/registration/2024-25/graduate.html</t>
    </r>
  </si>
  <si>
    <t>FALL 2024</t>
  </si>
  <si>
    <t>WI 2025</t>
  </si>
  <si>
    <t>SP 2025</t>
  </si>
  <si>
    <t>(NRSA FY2025 rates released 05/16/2025)</t>
  </si>
  <si>
    <t>https://grants.nih.gov/grants/guide/notice-files/NOT-OD-25-105.html</t>
  </si>
  <si>
    <r>
      <t>2024-25 GRADUATE STUDENT FEES/TUITION -</t>
    </r>
    <r>
      <rPr>
        <b/>
        <sz val="8"/>
        <rFont val="Arial"/>
        <family val="2"/>
      </rPr>
      <t>https://students.ucsd.edu/finances/fees/registration/2024-25/index.html</t>
    </r>
  </si>
  <si>
    <t xml:space="preserve">SOM Professional Degree Supplemental Tuition </t>
  </si>
  <si>
    <t>Disability Insurance</t>
  </si>
  <si>
    <t xml:space="preserve">Canyonview Recreation Facility Fee </t>
  </si>
  <si>
    <t>Stipend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</si>
</sst>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;\$#,##0.00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indexed="8"/>
      <name val="Arial"/>
      <family val="1"/>
      <charset val="204"/>
    </font>
    <font>
      <b/>
      <sz val="9"/>
      <color indexed="8"/>
      <name val="Arial"/>
      <family val="1"/>
      <charset val="204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6" fontId="0" fillId="0" borderId="0" xfId="0" applyNumberFormat="1" applyBorder="1" applyAlignment="1">
      <alignment vertical="center" wrapText="1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3" fontId="10" fillId="0" borderId="0" xfId="0" applyNumberFormat="1" applyFont="1" applyAlignment="1">
      <alignment horizontal="left" vertical="top"/>
    </xf>
    <xf numFmtId="3" fontId="1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44" fontId="10" fillId="0" borderId="0" xfId="2" applyFont="1" applyAlignment="1">
      <alignment horizontal="right"/>
    </xf>
    <xf numFmtId="44" fontId="11" fillId="0" borderId="0" xfId="2" applyFont="1" applyAlignment="1">
      <alignment horizontal="right"/>
    </xf>
    <xf numFmtId="44" fontId="10" fillId="0" borderId="0" xfId="2" applyFont="1" applyBorder="1" applyAlignment="1">
      <alignment horizontal="right"/>
    </xf>
    <xf numFmtId="44" fontId="11" fillId="0" borderId="0" xfId="2" applyFont="1" applyBorder="1" applyAlignment="1">
      <alignment horizontal="right"/>
    </xf>
    <xf numFmtId="44" fontId="10" fillId="0" borderId="0" xfId="2" applyFont="1"/>
    <xf numFmtId="44" fontId="0" fillId="0" borderId="0" xfId="2" applyFo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4" xfId="0" applyFont="1" applyBorder="1" applyAlignment="1">
      <alignment horizontal="left"/>
    </xf>
    <xf numFmtId="44" fontId="0" fillId="0" borderId="0" xfId="0" applyNumberFormat="1"/>
    <xf numFmtId="0" fontId="0" fillId="0" borderId="4" xfId="0" applyBorder="1" applyAlignment="1">
      <alignment horizontal="left" vertical="center" wrapText="1" indent="1"/>
    </xf>
    <xf numFmtId="0" fontId="0" fillId="0" borderId="4" xfId="0" applyBorder="1" applyAlignment="1">
      <alignment vertical="center" wrapText="1"/>
    </xf>
    <xf numFmtId="6" fontId="6" fillId="0" borderId="0" xfId="1" applyNumberForma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0" fillId="4" borderId="13" xfId="0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6" fontId="0" fillId="0" borderId="14" xfId="0" applyNumberFormat="1" applyBorder="1" applyAlignment="1">
      <alignment vertical="center" wrapText="1"/>
    </xf>
    <xf numFmtId="0" fontId="0" fillId="4" borderId="15" xfId="0" applyFill="1" applyBorder="1" applyAlignment="1">
      <alignment horizontal="center"/>
    </xf>
    <xf numFmtId="0" fontId="0" fillId="0" borderId="16" xfId="0" applyBorder="1" applyAlignment="1">
      <alignment horizontal="left" vertical="center" wrapText="1" indent="1"/>
    </xf>
    <xf numFmtId="6" fontId="0" fillId="0" borderId="17" xfId="0" applyNumberFormat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11" fillId="0" borderId="19" xfId="0" applyFont="1" applyBorder="1" applyAlignment="1">
      <alignment horizontal="left"/>
    </xf>
    <xf numFmtId="0" fontId="0" fillId="4" borderId="1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1" fillId="3" borderId="18" xfId="0" applyFont="1" applyFill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44" fontId="10" fillId="4" borderId="0" xfId="2" applyFont="1" applyFill="1" applyAlignment="1">
      <alignment horizontal="left"/>
    </xf>
    <xf numFmtId="0" fontId="0" fillId="4" borderId="12" xfId="0" applyFill="1" applyBorder="1" applyAlignment="1">
      <alignment horizontal="center"/>
    </xf>
    <xf numFmtId="0" fontId="11" fillId="3" borderId="0" xfId="0" applyFont="1" applyFill="1" applyAlignment="1">
      <alignment horizontal="left" wrapText="1"/>
    </xf>
    <xf numFmtId="44" fontId="0" fillId="0" borderId="4" xfId="2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4" xfId="3" applyNumberFormat="1" applyFont="1" applyBorder="1" applyAlignment="1">
      <alignment horizontal="center"/>
    </xf>
    <xf numFmtId="0" fontId="0" fillId="0" borderId="4" xfId="2" applyNumberFormat="1" applyFont="1" applyBorder="1" applyAlignment="1">
      <alignment horizontal="center"/>
    </xf>
    <xf numFmtId="44" fontId="10" fillId="4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6" fontId="0" fillId="0" borderId="3" xfId="0" applyNumberFormat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horizontal="left"/>
    </xf>
    <xf numFmtId="0" fontId="1" fillId="2" borderId="12" xfId="0" applyFont="1" applyFill="1" applyBorder="1"/>
    <xf numFmtId="0" fontId="10" fillId="0" borderId="20" xfId="0" applyFont="1" applyBorder="1" applyAlignment="1">
      <alignment horizontal="left" wrapText="1"/>
    </xf>
    <xf numFmtId="2" fontId="0" fillId="0" borderId="4" xfId="2" applyNumberFormat="1" applyFont="1" applyBorder="1"/>
    <xf numFmtId="44" fontId="16" fillId="0" borderId="0" xfId="2" applyFont="1"/>
    <xf numFmtId="44" fontId="16" fillId="0" borderId="0" xfId="2" applyFont="1" applyAlignment="1">
      <alignment horizontal="left"/>
    </xf>
    <xf numFmtId="0" fontId="17" fillId="0" borderId="0" xfId="0" applyFont="1"/>
    <xf numFmtId="0" fontId="11" fillId="0" borderId="0" xfId="0" applyFont="1" applyBorder="1" applyAlignment="1">
      <alignment horizontal="left"/>
    </xf>
    <xf numFmtId="0" fontId="4" fillId="0" borderId="1" xfId="0" applyFont="1" applyBorder="1" applyAlignment="1">
      <alignment vertical="top"/>
    </xf>
    <xf numFmtId="0" fontId="6" fillId="0" borderId="2" xfId="1" applyBorder="1" applyAlignment="1">
      <alignment vertical="top"/>
    </xf>
    <xf numFmtId="0" fontId="6" fillId="0" borderId="3" xfId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right" vertical="top"/>
    </xf>
    <xf numFmtId="0" fontId="5" fillId="0" borderId="2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43" fontId="18" fillId="5" borderId="4" xfId="0" applyNumberFormat="1" applyFont="1" applyFill="1" applyBorder="1" applyAlignment="1">
      <alignment vertical="center"/>
    </xf>
    <xf numFmtId="164" fontId="3" fillId="0" borderId="23" xfId="0" applyNumberFormat="1" applyFont="1" applyBorder="1" applyAlignment="1">
      <alignment wrapText="1"/>
    </xf>
    <xf numFmtId="165" fontId="10" fillId="2" borderId="10" xfId="2" applyNumberFormat="1" applyFont="1" applyFill="1" applyBorder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0" fillId="0" borderId="0" xfId="2" applyNumberFormat="1" applyFont="1" applyAlignment="1">
      <alignment horizontal="right"/>
    </xf>
    <xf numFmtId="165" fontId="11" fillId="2" borderId="10" xfId="2" applyNumberFormat="1" applyFont="1" applyFill="1" applyBorder="1" applyAlignment="1">
      <alignment horizontal="right"/>
    </xf>
    <xf numFmtId="165" fontId="11" fillId="0" borderId="0" xfId="2" applyNumberFormat="1" applyFont="1" applyAlignment="1">
      <alignment horizontal="right"/>
    </xf>
    <xf numFmtId="165" fontId="11" fillId="2" borderId="0" xfId="2" applyNumberFormat="1" applyFont="1" applyFill="1" applyAlignment="1">
      <alignment horizontal="right"/>
    </xf>
    <xf numFmtId="165" fontId="10" fillId="0" borderId="0" xfId="2" applyNumberFormat="1" applyFont="1" applyBorder="1" applyAlignment="1">
      <alignment horizontal="right"/>
    </xf>
    <xf numFmtId="165" fontId="10" fillId="0" borderId="9" xfId="2" applyNumberFormat="1" applyFont="1" applyBorder="1" applyAlignment="1">
      <alignment horizontal="right"/>
    </xf>
    <xf numFmtId="165" fontId="0" fillId="0" borderId="0" xfId="0" applyNumberFormat="1"/>
    <xf numFmtId="165" fontId="10" fillId="0" borderId="10" xfId="2" applyNumberFormat="1" applyFont="1" applyFill="1" applyBorder="1" applyAlignment="1">
      <alignment horizontal="right"/>
    </xf>
    <xf numFmtId="165" fontId="10" fillId="0" borderId="0" xfId="2" applyNumberFormat="1" applyFont="1" applyFill="1" applyBorder="1" applyAlignment="1">
      <alignment horizontal="right"/>
    </xf>
    <xf numFmtId="165" fontId="10" fillId="0" borderId="0" xfId="0" applyNumberFormat="1" applyFont="1" applyAlignment="1">
      <alignment horizontal="left" vertical="top"/>
    </xf>
    <xf numFmtId="165" fontId="11" fillId="0" borderId="0" xfId="0" applyNumberFormat="1" applyFont="1" applyAlignment="1">
      <alignment horizontal="left" vertical="top"/>
    </xf>
    <xf numFmtId="165" fontId="0" fillId="0" borderId="0" xfId="2" applyNumberFormat="1" applyFont="1" applyBorder="1"/>
    <xf numFmtId="165" fontId="11" fillId="0" borderId="0" xfId="2" applyNumberFormat="1" applyFont="1" applyBorder="1" applyAlignment="1">
      <alignment horizontal="right"/>
    </xf>
    <xf numFmtId="165" fontId="10" fillId="0" borderId="0" xfId="2" applyNumberFormat="1" applyFont="1"/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0" xfId="1"/>
    <xf numFmtId="165" fontId="0" fillId="0" borderId="4" xfId="2" applyNumberFormat="1" applyFont="1" applyBorder="1" applyAlignment="1">
      <alignment vertical="center" wrapText="1"/>
    </xf>
    <xf numFmtId="14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43" fontId="21" fillId="5" borderId="4" xfId="0" applyNumberFormat="1" applyFont="1" applyFill="1" applyBorder="1" applyAlignment="1">
      <alignment vertical="center"/>
    </xf>
    <xf numFmtId="0" fontId="0" fillId="0" borderId="26" xfId="0" applyBorder="1"/>
    <xf numFmtId="0" fontId="0" fillId="0" borderId="5" xfId="0" applyBorder="1"/>
    <xf numFmtId="4" fontId="19" fillId="0" borderId="8" xfId="0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164" fontId="3" fillId="0" borderId="16" xfId="0" applyNumberFormat="1" applyFont="1" applyBorder="1" applyAlignment="1">
      <alignment vertical="center" wrapText="1"/>
    </xf>
    <xf numFmtId="164" fontId="3" fillId="0" borderId="25" xfId="0" applyNumberFormat="1" applyFont="1" applyBorder="1" applyAlignment="1">
      <alignment vertical="center" wrapText="1"/>
    </xf>
    <xf numFmtId="0" fontId="3" fillId="0" borderId="30" xfId="0" applyFont="1" applyBorder="1" applyAlignment="1">
      <alignment vertical="top" wrapText="1"/>
    </xf>
    <xf numFmtId="43" fontId="18" fillId="5" borderId="31" xfId="0" applyNumberFormat="1" applyFont="1" applyFill="1" applyBorder="1" applyAlignment="1">
      <alignment vertical="center"/>
    </xf>
    <xf numFmtId="4" fontId="19" fillId="0" borderId="32" xfId="0" applyNumberFormat="1" applyFont="1" applyBorder="1" applyAlignment="1">
      <alignment vertical="center" wrapText="1"/>
    </xf>
    <xf numFmtId="164" fontId="22" fillId="0" borderId="16" xfId="0" applyNumberFormat="1" applyFont="1" applyBorder="1" applyAlignment="1">
      <alignment vertical="center" wrapText="1"/>
    </xf>
    <xf numFmtId="164" fontId="22" fillId="0" borderId="25" xfId="0" applyNumberFormat="1" applyFont="1" applyBorder="1" applyAlignment="1">
      <alignment vertical="center" wrapText="1"/>
    </xf>
    <xf numFmtId="0" fontId="5" fillId="0" borderId="3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22" fillId="0" borderId="0" xfId="0" applyNumberFormat="1" applyFont="1" applyBorder="1" applyAlignment="1">
      <alignment vertical="center" wrapText="1"/>
    </xf>
    <xf numFmtId="0" fontId="0" fillId="0" borderId="6" xfId="0" applyBorder="1"/>
    <xf numFmtId="0" fontId="0" fillId="0" borderId="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7" fillId="0" borderId="27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3" xfId="0" applyBorder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"/>
  <sheetViews>
    <sheetView topLeftCell="A3" zoomScaleNormal="100" workbookViewId="0">
      <selection activeCell="R22" sqref="R22"/>
    </sheetView>
  </sheetViews>
  <sheetFormatPr defaultRowHeight="14.5" x14ac:dyDescent="0.35"/>
  <cols>
    <col min="1" max="1" width="9.1796875" style="14"/>
    <col min="2" max="2" width="29.7265625" bestFit="1" customWidth="1"/>
    <col min="3" max="3" width="11.54296875" bestFit="1" customWidth="1"/>
    <col min="5" max="5" width="12.54296875" bestFit="1" customWidth="1"/>
    <col min="7" max="7" width="12.54296875" bestFit="1" customWidth="1"/>
    <col min="9" max="9" width="12.54296875" bestFit="1" customWidth="1"/>
    <col min="11" max="11" width="12.26953125" customWidth="1"/>
    <col min="13" max="13" width="12.54296875" bestFit="1" customWidth="1"/>
    <col min="15" max="15" width="13.81640625" bestFit="1" customWidth="1"/>
    <col min="16" max="16" width="9.26953125" bestFit="1" customWidth="1"/>
    <col min="17" max="17" width="24.54296875" customWidth="1"/>
    <col min="18" max="18" width="12.54296875" bestFit="1" customWidth="1"/>
    <col min="19" max="19" width="11.453125" customWidth="1"/>
    <col min="20" max="20" width="13.81640625" bestFit="1" customWidth="1"/>
    <col min="21" max="21" width="13.453125" bestFit="1" customWidth="1"/>
    <col min="22" max="22" width="9.81640625" bestFit="1" customWidth="1"/>
    <col min="23" max="23" width="18.1796875" customWidth="1"/>
    <col min="24" max="26" width="9.453125" bestFit="1" customWidth="1"/>
    <col min="27" max="27" width="10.453125" bestFit="1" customWidth="1"/>
  </cols>
  <sheetData>
    <row r="1" spans="1:27" x14ac:dyDescent="0.35">
      <c r="B1" s="5"/>
      <c r="C1" s="5"/>
      <c r="D1" s="5"/>
      <c r="E1" s="6" t="s">
        <v>11</v>
      </c>
      <c r="F1" s="6"/>
      <c r="G1" s="6" t="s">
        <v>12</v>
      </c>
      <c r="H1" s="6"/>
      <c r="I1" s="6" t="s">
        <v>13</v>
      </c>
      <c r="J1" s="6"/>
      <c r="K1" s="6" t="s">
        <v>18</v>
      </c>
      <c r="L1" s="6"/>
      <c r="M1" s="6" t="s">
        <v>19</v>
      </c>
      <c r="N1" s="6"/>
      <c r="O1" s="6" t="s">
        <v>14</v>
      </c>
      <c r="Q1" s="66" t="s">
        <v>71</v>
      </c>
    </row>
    <row r="2" spans="1:27" s="13" customFormat="1" ht="27.65" customHeight="1" thickBot="1" x14ac:dyDescent="0.35">
      <c r="A2" s="9" t="s">
        <v>17</v>
      </c>
      <c r="B2" s="46" t="s">
        <v>58</v>
      </c>
      <c r="C2" s="10"/>
      <c r="D2" s="10"/>
      <c r="E2" s="88"/>
      <c r="F2" s="89"/>
      <c r="G2" s="88"/>
      <c r="H2" s="89"/>
      <c r="I2" s="88"/>
      <c r="J2" s="89"/>
      <c r="K2" s="88"/>
      <c r="L2" s="89"/>
      <c r="M2" s="88"/>
      <c r="N2" s="89"/>
      <c r="O2" s="11"/>
      <c r="Q2" s="28" t="s">
        <v>72</v>
      </c>
      <c r="R2" s="28"/>
      <c r="S2" s="28"/>
      <c r="T2" s="28"/>
      <c r="U2" s="28"/>
    </row>
    <row r="3" spans="1:27" x14ac:dyDescent="0.35">
      <c r="A3" s="29">
        <v>1</v>
      </c>
      <c r="B3" s="30" t="s">
        <v>15</v>
      </c>
      <c r="C3" s="33">
        <v>28788</v>
      </c>
      <c r="D3" s="5"/>
      <c r="E3" s="79">
        <f>A3*C3</f>
        <v>28788</v>
      </c>
      <c r="F3" s="81"/>
      <c r="G3" s="79">
        <f>C3*A3</f>
        <v>28788</v>
      </c>
      <c r="H3" s="81"/>
      <c r="I3" s="79">
        <f>C3*A3</f>
        <v>28788</v>
      </c>
      <c r="J3" s="81"/>
      <c r="K3" s="79">
        <f>C3*A3</f>
        <v>28788</v>
      </c>
      <c r="L3" s="81"/>
      <c r="M3" s="79">
        <f>C3*A3</f>
        <v>28788</v>
      </c>
      <c r="N3" s="81"/>
      <c r="O3" s="79">
        <f>SUM(E3:M3)</f>
        <v>143940</v>
      </c>
      <c r="S3" s="97"/>
    </row>
    <row r="4" spans="1:27" x14ac:dyDescent="0.35">
      <c r="A4" s="31"/>
      <c r="B4" s="24" t="s">
        <v>0</v>
      </c>
      <c r="C4" s="32"/>
      <c r="D4" s="5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R4" s="3"/>
      <c r="S4" s="4"/>
      <c r="U4" s="8"/>
      <c r="V4" s="8"/>
      <c r="W4" s="8"/>
    </row>
    <row r="5" spans="1:27" x14ac:dyDescent="0.35">
      <c r="A5" s="31">
        <v>1</v>
      </c>
      <c r="B5" s="26" t="s">
        <v>21</v>
      </c>
      <c r="C5" s="33">
        <f t="shared" ref="C5:C12" si="0">IF(B5="Level 0",$R$28, IF(B5="Level 1", $R$29, IF(B5="Level 2",$R$30, IF(B5="Level 3", $R$31, IF(B5="Level 4", $R$32, IF(B5="Level 5", $R$33,  IF(B5="Level 6", $R$34,  IF(B5="Level 7 or More", $R$35,0))))))))</f>
        <v>63120</v>
      </c>
      <c r="D5" s="5"/>
      <c r="E5" s="90">
        <f>A5*C5</f>
        <v>63120</v>
      </c>
      <c r="F5" s="90"/>
      <c r="G5" s="90">
        <f>C5*A5</f>
        <v>63120</v>
      </c>
      <c r="H5" s="90"/>
      <c r="I5" s="90">
        <f>C5*A5</f>
        <v>63120</v>
      </c>
      <c r="J5" s="90"/>
      <c r="K5" s="90">
        <f>C5*A5</f>
        <v>63120</v>
      </c>
      <c r="L5" s="90"/>
      <c r="M5" s="90">
        <f>C5*A5</f>
        <v>63120</v>
      </c>
      <c r="N5" s="90"/>
      <c r="O5" s="79">
        <f t="shared" ref="O5:O14" si="1">SUM(E5:M5)</f>
        <v>315600</v>
      </c>
      <c r="Q5" s="1" t="s">
        <v>31</v>
      </c>
      <c r="R5" s="64">
        <v>4500</v>
      </c>
      <c r="T5" s="8"/>
      <c r="U5" s="8"/>
      <c r="V5" s="8"/>
      <c r="W5" s="8"/>
    </row>
    <row r="6" spans="1:27" x14ac:dyDescent="0.35">
      <c r="A6" s="31">
        <v>2</v>
      </c>
      <c r="B6" s="26" t="s">
        <v>22</v>
      </c>
      <c r="C6" s="33">
        <f t="shared" si="0"/>
        <v>65640</v>
      </c>
      <c r="D6" s="5"/>
      <c r="E6" s="90">
        <f>A6*C6</f>
        <v>131280</v>
      </c>
      <c r="F6" s="90"/>
      <c r="G6" s="90">
        <f>A6*C6</f>
        <v>131280</v>
      </c>
      <c r="H6" s="90"/>
      <c r="I6" s="90">
        <f>A6*C6</f>
        <v>131280</v>
      </c>
      <c r="J6" s="90"/>
      <c r="K6" s="90">
        <f>A6*C6</f>
        <v>131280</v>
      </c>
      <c r="L6" s="90"/>
      <c r="M6" s="90">
        <f>A6*C6</f>
        <v>131280</v>
      </c>
      <c r="N6" s="90"/>
      <c r="O6" s="79">
        <f t="shared" si="1"/>
        <v>656400</v>
      </c>
      <c r="Q6" s="1"/>
    </row>
    <row r="7" spans="1:27" x14ac:dyDescent="0.35">
      <c r="A7" s="31"/>
      <c r="B7" s="26" t="s">
        <v>39</v>
      </c>
      <c r="C7" s="33">
        <f t="shared" si="0"/>
        <v>0</v>
      </c>
      <c r="D7" s="5"/>
      <c r="E7" s="90">
        <f t="shared" ref="E7:E12" si="2">A7*C7</f>
        <v>0</v>
      </c>
      <c r="F7" s="90"/>
      <c r="G7" s="90">
        <f t="shared" ref="G7:G12" si="3">A7*C7</f>
        <v>0</v>
      </c>
      <c r="H7" s="90"/>
      <c r="I7" s="90">
        <f t="shared" ref="I7:I12" si="4">A7*C7</f>
        <v>0</v>
      </c>
      <c r="J7" s="90"/>
      <c r="K7" s="90">
        <f t="shared" ref="K7:K12" si="5">A7*C7</f>
        <v>0</v>
      </c>
      <c r="L7" s="90"/>
      <c r="M7" s="90">
        <f t="shared" ref="M7:M12" si="6">A7*C7</f>
        <v>0</v>
      </c>
      <c r="N7" s="90"/>
      <c r="O7" s="79">
        <f t="shared" si="1"/>
        <v>0</v>
      </c>
      <c r="Q7" s="1" t="s">
        <v>41</v>
      </c>
    </row>
    <row r="8" spans="1:27" x14ac:dyDescent="0.35">
      <c r="A8" s="31"/>
      <c r="B8" s="26" t="s">
        <v>39</v>
      </c>
      <c r="C8" s="33">
        <f t="shared" si="0"/>
        <v>0</v>
      </c>
      <c r="D8" s="5"/>
      <c r="E8" s="90">
        <f t="shared" si="2"/>
        <v>0</v>
      </c>
      <c r="F8" s="90"/>
      <c r="G8" s="90">
        <f t="shared" si="3"/>
        <v>0</v>
      </c>
      <c r="H8" s="90"/>
      <c r="I8" s="90">
        <f t="shared" si="4"/>
        <v>0</v>
      </c>
      <c r="J8" s="90"/>
      <c r="K8" s="90">
        <f t="shared" si="5"/>
        <v>0</v>
      </c>
      <c r="L8" s="90"/>
      <c r="M8" s="90">
        <f t="shared" si="6"/>
        <v>0</v>
      </c>
      <c r="N8" s="90"/>
      <c r="O8" s="79">
        <f t="shared" si="1"/>
        <v>0</v>
      </c>
      <c r="Q8" s="2" t="s">
        <v>42</v>
      </c>
      <c r="R8" s="65">
        <v>4750</v>
      </c>
    </row>
    <row r="9" spans="1:27" x14ac:dyDescent="0.35">
      <c r="A9" s="31"/>
      <c r="B9" s="26" t="s">
        <v>39</v>
      </c>
      <c r="C9" s="33">
        <f t="shared" si="0"/>
        <v>0</v>
      </c>
      <c r="D9" s="5"/>
      <c r="E9" s="90">
        <f t="shared" si="2"/>
        <v>0</v>
      </c>
      <c r="F9" s="90"/>
      <c r="G9" s="90">
        <f t="shared" si="3"/>
        <v>0</v>
      </c>
      <c r="H9" s="90"/>
      <c r="I9" s="90">
        <f t="shared" si="4"/>
        <v>0</v>
      </c>
      <c r="J9" s="90"/>
      <c r="K9" s="90">
        <f t="shared" si="5"/>
        <v>0</v>
      </c>
      <c r="L9" s="90"/>
      <c r="M9" s="90">
        <f t="shared" si="6"/>
        <v>0</v>
      </c>
      <c r="N9" s="90"/>
      <c r="O9" s="79">
        <f t="shared" si="1"/>
        <v>0</v>
      </c>
      <c r="Q9" s="2" t="s">
        <v>43</v>
      </c>
      <c r="R9" s="65">
        <v>12400</v>
      </c>
    </row>
    <row r="10" spans="1:27" x14ac:dyDescent="0.35">
      <c r="A10" s="31"/>
      <c r="B10" s="26" t="s">
        <v>39</v>
      </c>
      <c r="C10" s="33">
        <f t="shared" si="0"/>
        <v>0</v>
      </c>
      <c r="D10" s="5"/>
      <c r="E10" s="90">
        <f t="shared" si="2"/>
        <v>0</v>
      </c>
      <c r="F10" s="90"/>
      <c r="G10" s="90">
        <f t="shared" si="3"/>
        <v>0</v>
      </c>
      <c r="H10" s="90"/>
      <c r="I10" s="90">
        <f t="shared" si="4"/>
        <v>0</v>
      </c>
      <c r="J10" s="90"/>
      <c r="K10" s="90">
        <f t="shared" si="5"/>
        <v>0</v>
      </c>
      <c r="L10" s="90"/>
      <c r="M10" s="90">
        <f t="shared" si="6"/>
        <v>0</v>
      </c>
      <c r="N10" s="90"/>
      <c r="O10" s="79">
        <f t="shared" si="1"/>
        <v>0</v>
      </c>
      <c r="Q10" s="1"/>
    </row>
    <row r="11" spans="1:27" ht="15" thickBot="1" x14ac:dyDescent="0.4">
      <c r="A11" s="31"/>
      <c r="B11" s="26" t="s">
        <v>39</v>
      </c>
      <c r="C11" s="33">
        <f t="shared" si="0"/>
        <v>0</v>
      </c>
      <c r="D11" s="5"/>
      <c r="E11" s="90">
        <f t="shared" si="2"/>
        <v>0</v>
      </c>
      <c r="F11" s="90"/>
      <c r="G11" s="90">
        <f t="shared" si="3"/>
        <v>0</v>
      </c>
      <c r="H11" s="90"/>
      <c r="I11" s="90">
        <f t="shared" si="4"/>
        <v>0</v>
      </c>
      <c r="J11" s="90"/>
      <c r="K11" s="90">
        <f t="shared" si="5"/>
        <v>0</v>
      </c>
      <c r="L11" s="90"/>
      <c r="M11" s="90">
        <f t="shared" si="6"/>
        <v>0</v>
      </c>
      <c r="N11" s="90"/>
      <c r="O11" s="79">
        <f t="shared" si="1"/>
        <v>0</v>
      </c>
    </row>
    <row r="12" spans="1:27" ht="15.75" customHeight="1" thickBot="1" x14ac:dyDescent="0.4">
      <c r="A12" s="34"/>
      <c r="B12" s="35" t="s">
        <v>39</v>
      </c>
      <c r="C12" s="36">
        <f t="shared" si="0"/>
        <v>0</v>
      </c>
      <c r="D12" s="5"/>
      <c r="E12" s="90">
        <f t="shared" si="2"/>
        <v>0</v>
      </c>
      <c r="F12" s="91"/>
      <c r="G12" s="90">
        <f t="shared" si="3"/>
        <v>0</v>
      </c>
      <c r="H12" s="91"/>
      <c r="I12" s="90">
        <f t="shared" si="4"/>
        <v>0</v>
      </c>
      <c r="J12" s="91"/>
      <c r="K12" s="90">
        <f t="shared" si="5"/>
        <v>0</v>
      </c>
      <c r="L12" s="91"/>
      <c r="M12" s="90">
        <f t="shared" si="6"/>
        <v>0</v>
      </c>
      <c r="N12" s="91"/>
      <c r="O12" s="79">
        <f t="shared" si="1"/>
        <v>0</v>
      </c>
      <c r="Q12" s="120" t="s">
        <v>67</v>
      </c>
      <c r="R12" s="121"/>
      <c r="S12" s="121"/>
      <c r="T12" s="121"/>
      <c r="U12" s="121"/>
      <c r="V12" s="122"/>
    </row>
    <row r="13" spans="1:27" ht="15" thickBot="1" x14ac:dyDescent="0.4">
      <c r="B13" s="57" t="s">
        <v>37</v>
      </c>
      <c r="C13" s="58"/>
      <c r="D13" s="5"/>
      <c r="E13" s="90">
        <f>SUM(E5:E12)</f>
        <v>194400</v>
      </c>
      <c r="F13" s="91"/>
      <c r="G13" s="90">
        <f>SUM(G5:G12)</f>
        <v>194400</v>
      </c>
      <c r="H13" s="91"/>
      <c r="I13" s="90">
        <f>SUM(I5:I12)</f>
        <v>194400</v>
      </c>
      <c r="J13" s="91"/>
      <c r="K13" s="90">
        <f>SUM(K5:K12)</f>
        <v>194400</v>
      </c>
      <c r="L13" s="91"/>
      <c r="M13" s="90">
        <f>SUM(M5:M12)</f>
        <v>194400</v>
      </c>
      <c r="N13" s="91"/>
      <c r="O13" s="83">
        <f t="shared" si="1"/>
        <v>972000</v>
      </c>
      <c r="Q13" s="68" t="s">
        <v>2</v>
      </c>
      <c r="R13" s="69"/>
      <c r="S13" s="69"/>
      <c r="T13" s="69"/>
      <c r="U13" s="69"/>
      <c r="V13" s="70"/>
    </row>
    <row r="14" spans="1:27" ht="15" thickBot="1" x14ac:dyDescent="0.4">
      <c r="B14" s="59" t="s">
        <v>28</v>
      </c>
      <c r="C14" s="60"/>
      <c r="D14" s="23"/>
      <c r="E14" s="77">
        <f>E13+E3</f>
        <v>223188</v>
      </c>
      <c r="F14" s="82"/>
      <c r="G14" s="77">
        <f>G13+G3</f>
        <v>223188</v>
      </c>
      <c r="H14" s="82"/>
      <c r="I14" s="77">
        <f>I13+I3</f>
        <v>223188</v>
      </c>
      <c r="J14" s="82"/>
      <c r="K14" s="77">
        <f>K13+K3</f>
        <v>223188</v>
      </c>
      <c r="L14" s="82"/>
      <c r="M14" s="77">
        <f>M13+M3</f>
        <v>223188</v>
      </c>
      <c r="N14" s="82"/>
      <c r="O14" s="77">
        <f t="shared" si="1"/>
        <v>1115940</v>
      </c>
      <c r="Q14" s="103"/>
      <c r="R14" s="104"/>
      <c r="S14" s="71" t="s">
        <v>68</v>
      </c>
      <c r="T14" s="71" t="s">
        <v>69</v>
      </c>
      <c r="U14" s="71" t="s">
        <v>70</v>
      </c>
      <c r="V14" s="72" t="s">
        <v>10</v>
      </c>
      <c r="X14" s="99"/>
      <c r="Y14" s="99"/>
      <c r="Z14" s="99"/>
    </row>
    <row r="15" spans="1:27" ht="23.5" thickBot="1" x14ac:dyDescent="0.4">
      <c r="C15" s="4"/>
      <c r="D15" s="5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79"/>
      <c r="Q15" s="93" t="s">
        <v>3</v>
      </c>
      <c r="R15" s="94"/>
      <c r="S15" s="75">
        <v>418</v>
      </c>
      <c r="T15" s="75">
        <v>418</v>
      </c>
      <c r="U15" s="75">
        <v>418</v>
      </c>
      <c r="V15" s="105">
        <f>SUM(S15:U15)</f>
        <v>1254</v>
      </c>
    </row>
    <row r="16" spans="1:27" ht="28" thickBot="1" x14ac:dyDescent="0.4">
      <c r="B16" s="37" t="s">
        <v>66</v>
      </c>
      <c r="C16" s="8"/>
      <c r="E16" s="25"/>
      <c r="G16" s="15"/>
      <c r="I16" s="25"/>
      <c r="K16" s="25"/>
      <c r="O16" s="85"/>
      <c r="Q16" s="93" t="s">
        <v>4</v>
      </c>
      <c r="R16" s="94"/>
      <c r="S16" s="75">
        <v>4254</v>
      </c>
      <c r="T16" s="75">
        <v>4254</v>
      </c>
      <c r="U16" s="75">
        <v>4254</v>
      </c>
      <c r="V16" s="105">
        <f t="shared" ref="V16:V24" si="7">SUM(S16:U16)</f>
        <v>12762</v>
      </c>
      <c r="X16" s="101"/>
      <c r="Y16" s="101"/>
      <c r="Z16" s="101"/>
      <c r="AA16" s="101"/>
    </row>
    <row r="17" spans="1:27" x14ac:dyDescent="0.35">
      <c r="A17" s="39">
        <v>1</v>
      </c>
      <c r="B17" s="38" t="s">
        <v>30</v>
      </c>
      <c r="C17" s="5"/>
      <c r="D17" s="5"/>
      <c r="E17" s="79">
        <f>V26*A17</f>
        <v>15196.75</v>
      </c>
      <c r="F17" s="81"/>
      <c r="G17" s="79">
        <f>E17*1.1</f>
        <v>16716.425000000003</v>
      </c>
      <c r="H17" s="81"/>
      <c r="I17" s="79">
        <f>G17*1.1</f>
        <v>18388.067500000005</v>
      </c>
      <c r="J17" s="81"/>
      <c r="K17" s="79">
        <f>I17*1.1</f>
        <v>20226.874250000008</v>
      </c>
      <c r="L17" s="81"/>
      <c r="M17" s="79">
        <f>K17*1.1</f>
        <v>22249.561675000012</v>
      </c>
      <c r="N17" s="81"/>
      <c r="O17" s="79">
        <f>SUM(E17:M17)</f>
        <v>92777.67842500002</v>
      </c>
      <c r="Q17" s="93" t="s">
        <v>5</v>
      </c>
      <c r="R17" s="94"/>
      <c r="S17" s="75">
        <v>110.85</v>
      </c>
      <c r="T17" s="75">
        <v>110.85</v>
      </c>
      <c r="U17" s="75">
        <v>110.85</v>
      </c>
      <c r="V17" s="105">
        <f t="shared" si="7"/>
        <v>332.54999999999995</v>
      </c>
      <c r="X17" s="101"/>
      <c r="Y17" s="101"/>
      <c r="Z17" s="101"/>
      <c r="AA17" s="101"/>
    </row>
    <row r="18" spans="1:27" ht="15" thickBot="1" x14ac:dyDescent="0.4">
      <c r="A18" s="40">
        <v>1</v>
      </c>
      <c r="B18" s="38" t="s">
        <v>36</v>
      </c>
      <c r="C18" s="5"/>
      <c r="D18" s="5"/>
      <c r="E18" s="79">
        <f>R5*A18</f>
        <v>4500</v>
      </c>
      <c r="F18" s="81"/>
      <c r="G18" s="79">
        <f>E18*1.1</f>
        <v>4950</v>
      </c>
      <c r="H18" s="81"/>
      <c r="I18" s="79">
        <f>G18*1.1</f>
        <v>5445</v>
      </c>
      <c r="J18" s="81"/>
      <c r="K18" s="79">
        <f>I18*1.1</f>
        <v>5989.5000000000009</v>
      </c>
      <c r="L18" s="81"/>
      <c r="M18" s="79">
        <f>K18*1.1</f>
        <v>6588.4500000000016</v>
      </c>
      <c r="N18" s="81"/>
      <c r="O18" s="79">
        <f>SUM(E18:M18)</f>
        <v>27472.95</v>
      </c>
      <c r="Q18" s="93" t="s">
        <v>6</v>
      </c>
      <c r="R18" s="94"/>
      <c r="S18" s="75">
        <v>122</v>
      </c>
      <c r="T18" s="75">
        <v>122</v>
      </c>
      <c r="U18" s="75">
        <v>122</v>
      </c>
      <c r="V18" s="105">
        <f t="shared" si="7"/>
        <v>366</v>
      </c>
    </row>
    <row r="19" spans="1:27" ht="15" thickBot="1" x14ac:dyDescent="0.4">
      <c r="B19" s="61" t="s">
        <v>29</v>
      </c>
      <c r="C19" s="23"/>
      <c r="D19" s="23"/>
      <c r="E19" s="78">
        <f>SUM(E17:E18)</f>
        <v>19696.75</v>
      </c>
      <c r="F19" s="82"/>
      <c r="G19" s="78">
        <f>SUM(G17:G18)</f>
        <v>21666.425000000003</v>
      </c>
      <c r="H19" s="82"/>
      <c r="I19" s="78">
        <f>SUM(I17:I18)</f>
        <v>23833.067500000005</v>
      </c>
      <c r="J19" s="82"/>
      <c r="K19" s="78">
        <f>SUM(K17:K18)</f>
        <v>26216.374250000008</v>
      </c>
      <c r="L19" s="82"/>
      <c r="M19" s="78">
        <f>SUM(M17:M18)</f>
        <v>28838.011675000012</v>
      </c>
      <c r="N19" s="82"/>
      <c r="O19" s="78">
        <f>SUM(O17:O18)</f>
        <v>120250.62842500002</v>
      </c>
      <c r="Q19" s="93" t="s">
        <v>7</v>
      </c>
      <c r="R19" s="94"/>
      <c r="S19" s="75">
        <v>20.69</v>
      </c>
      <c r="T19" s="75">
        <v>20.69</v>
      </c>
      <c r="U19" s="75">
        <v>20.69</v>
      </c>
      <c r="V19" s="105">
        <f t="shared" si="7"/>
        <v>62.070000000000007</v>
      </c>
      <c r="X19" s="101"/>
      <c r="Y19" s="101"/>
      <c r="Z19" s="101"/>
      <c r="AA19" s="101"/>
    </row>
    <row r="20" spans="1:27" ht="15" thickBot="1" x14ac:dyDescent="0.4">
      <c r="C20" s="5"/>
      <c r="D20" s="5"/>
      <c r="E20" s="83"/>
      <c r="F20" s="81"/>
      <c r="G20" s="79"/>
      <c r="H20" s="81"/>
      <c r="I20" s="79"/>
      <c r="J20" s="81"/>
      <c r="K20" s="79"/>
      <c r="L20" s="81"/>
      <c r="M20" s="79"/>
      <c r="N20" s="81"/>
      <c r="O20" s="79"/>
      <c r="Q20" s="95" t="s">
        <v>63</v>
      </c>
      <c r="R20" s="96"/>
      <c r="S20" s="75">
        <v>37.14</v>
      </c>
      <c r="T20" s="75">
        <v>37.14</v>
      </c>
      <c r="U20" s="75">
        <v>37.14</v>
      </c>
      <c r="V20" s="105">
        <f t="shared" si="7"/>
        <v>111.42</v>
      </c>
      <c r="X20" s="101"/>
      <c r="Y20" s="101"/>
      <c r="Z20" s="101"/>
      <c r="AA20" s="101"/>
    </row>
    <row r="21" spans="1:27" ht="15" thickBot="1" x14ac:dyDescent="0.4">
      <c r="B21" s="54" t="s">
        <v>32</v>
      </c>
      <c r="C21" s="23"/>
      <c r="D21" s="23"/>
      <c r="E21" s="77">
        <f>E19+E14</f>
        <v>242884.75</v>
      </c>
      <c r="F21" s="78"/>
      <c r="G21" s="77">
        <f>G19+G14</f>
        <v>244854.42499999999</v>
      </c>
      <c r="H21" s="78"/>
      <c r="I21" s="77">
        <f>I19+I14</f>
        <v>247021.0675</v>
      </c>
      <c r="J21" s="78"/>
      <c r="K21" s="77">
        <f>K19+K14</f>
        <v>249404.37424999999</v>
      </c>
      <c r="L21" s="78"/>
      <c r="M21" s="77">
        <f>M19+M14</f>
        <v>252026.01167500002</v>
      </c>
      <c r="N21" s="78"/>
      <c r="O21" s="77">
        <f>O19+O14</f>
        <v>1236190.628425</v>
      </c>
      <c r="Q21" s="95" t="s">
        <v>8</v>
      </c>
      <c r="R21" s="96"/>
      <c r="S21" s="75">
        <v>69.569999999999993</v>
      </c>
      <c r="T21" s="75">
        <v>69.569999999999993</v>
      </c>
      <c r="U21" s="75">
        <v>69.569999999999993</v>
      </c>
      <c r="V21" s="105">
        <f t="shared" si="7"/>
        <v>208.70999999999998</v>
      </c>
      <c r="X21" s="101"/>
      <c r="Y21" s="101"/>
      <c r="Z21" s="101"/>
      <c r="AA21" s="101"/>
    </row>
    <row r="22" spans="1:27" ht="15" thickBot="1" x14ac:dyDescent="0.4">
      <c r="B22" s="5"/>
      <c r="C22" s="5"/>
      <c r="D22" s="5"/>
      <c r="E22" s="83"/>
      <c r="F22" s="79"/>
      <c r="G22" s="84"/>
      <c r="H22" s="79"/>
      <c r="I22" s="84"/>
      <c r="J22" s="79"/>
      <c r="K22" s="84"/>
      <c r="L22" s="79"/>
      <c r="M22" s="84"/>
      <c r="N22" s="79"/>
      <c r="O22" s="83"/>
      <c r="Q22" s="95" t="s">
        <v>9</v>
      </c>
      <c r="R22" s="96"/>
      <c r="S22" s="75">
        <v>1881</v>
      </c>
      <c r="T22" s="75">
        <v>1881</v>
      </c>
      <c r="U22" s="75">
        <v>1881</v>
      </c>
      <c r="V22" s="105">
        <f t="shared" si="7"/>
        <v>5643</v>
      </c>
      <c r="X22" s="101"/>
      <c r="Y22" s="101"/>
      <c r="Z22" s="101"/>
      <c r="AA22" s="101"/>
    </row>
    <row r="23" spans="1:27" ht="15.75" customHeight="1" thickBot="1" x14ac:dyDescent="0.4">
      <c r="B23" s="41" t="s">
        <v>44</v>
      </c>
      <c r="C23" s="7"/>
      <c r="D23" s="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Q23" s="123" t="s">
        <v>64</v>
      </c>
      <c r="R23" s="124"/>
      <c r="S23" s="75">
        <v>100</v>
      </c>
      <c r="T23" s="106"/>
      <c r="U23" s="106"/>
      <c r="V23" s="105">
        <f t="shared" si="7"/>
        <v>100</v>
      </c>
      <c r="X23" s="101"/>
      <c r="Y23" s="101"/>
      <c r="Z23" s="101"/>
      <c r="AA23" s="101"/>
    </row>
    <row r="24" spans="1:27" ht="15" customHeight="1" x14ac:dyDescent="0.35">
      <c r="A24" s="29">
        <v>1</v>
      </c>
      <c r="B24" s="42" t="s">
        <v>15</v>
      </c>
      <c r="C24" s="65">
        <f>R8</f>
        <v>4750</v>
      </c>
      <c r="D24" s="5"/>
      <c r="E24" s="83">
        <f>C24*A24</f>
        <v>4750</v>
      </c>
      <c r="F24" s="79"/>
      <c r="G24" s="83">
        <f>C24*A24</f>
        <v>4750</v>
      </c>
      <c r="H24" s="79"/>
      <c r="I24" s="83">
        <f>C24*A24</f>
        <v>4750</v>
      </c>
      <c r="J24" s="79"/>
      <c r="K24" s="83">
        <f>C24*A24</f>
        <v>4750</v>
      </c>
      <c r="L24" s="79"/>
      <c r="M24" s="83">
        <f>C24*A24</f>
        <v>4750</v>
      </c>
      <c r="N24" s="79"/>
      <c r="O24" s="83">
        <f>SUM(E24:N24)</f>
        <v>23750</v>
      </c>
      <c r="Q24" s="125" t="s">
        <v>65</v>
      </c>
      <c r="R24" s="126"/>
      <c r="S24" s="102"/>
      <c r="T24" s="106"/>
      <c r="U24" s="106"/>
      <c r="V24" s="105">
        <f t="shared" si="7"/>
        <v>0</v>
      </c>
      <c r="X24" s="101"/>
      <c r="Y24" s="101"/>
      <c r="Z24" s="101"/>
      <c r="AA24" s="101"/>
    </row>
    <row r="25" spans="1:27" ht="15" thickBot="1" x14ac:dyDescent="0.4">
      <c r="A25" s="31">
        <v>3</v>
      </c>
      <c r="B25" s="42" t="s">
        <v>33</v>
      </c>
      <c r="C25" s="65">
        <f>R9</f>
        <v>12400</v>
      </c>
      <c r="D25" s="7"/>
      <c r="E25" s="83">
        <f>C25*A25</f>
        <v>37200</v>
      </c>
      <c r="F25" s="79"/>
      <c r="G25" s="83">
        <f>C25*A25</f>
        <v>37200</v>
      </c>
      <c r="H25" s="79"/>
      <c r="I25" s="83">
        <f>C25*A25</f>
        <v>37200</v>
      </c>
      <c r="J25" s="79"/>
      <c r="K25" s="83">
        <f>C25*A25</f>
        <v>37200</v>
      </c>
      <c r="L25" s="79"/>
      <c r="M25" s="83">
        <f>C25*A25</f>
        <v>37200</v>
      </c>
      <c r="N25" s="79"/>
      <c r="O25" s="83">
        <f>SUM(E25:N25)</f>
        <v>186000</v>
      </c>
      <c r="Q25" s="73" t="s">
        <v>10</v>
      </c>
      <c r="R25" s="74"/>
      <c r="S25" s="107">
        <f>SUM(S15:S24)</f>
        <v>7013.25</v>
      </c>
      <c r="T25" s="107">
        <f>SUM(T15:T22)</f>
        <v>6913.25</v>
      </c>
      <c r="U25" s="107">
        <f>SUM(U15:U22)</f>
        <v>6913.25</v>
      </c>
      <c r="V25" s="108">
        <f>SUM(V15:V24)</f>
        <v>20839.75</v>
      </c>
      <c r="W25" t="s">
        <v>40</v>
      </c>
      <c r="X25" s="101"/>
      <c r="Y25" s="101"/>
      <c r="Z25" s="101"/>
      <c r="AA25" s="101"/>
    </row>
    <row r="26" spans="1:27" ht="15" thickBot="1" x14ac:dyDescent="0.4">
      <c r="A26" s="34"/>
      <c r="B26" s="62"/>
      <c r="C26" s="52">
        <f>'Admin Support'!J3</f>
        <v>0</v>
      </c>
      <c r="D26" s="7"/>
      <c r="E26" s="79">
        <f>C26*A26</f>
        <v>0</v>
      </c>
      <c r="F26" s="79"/>
      <c r="G26" s="79">
        <f>E26</f>
        <v>0</v>
      </c>
      <c r="H26" s="79"/>
      <c r="I26" s="79">
        <f>G26</f>
        <v>0</v>
      </c>
      <c r="J26" s="79"/>
      <c r="K26" s="79">
        <f>I26</f>
        <v>0</v>
      </c>
      <c r="L26" s="79"/>
      <c r="M26" s="79">
        <f>K26</f>
        <v>0</v>
      </c>
      <c r="N26" s="79"/>
      <c r="O26" s="83">
        <f>SUM(E26:N26)</f>
        <v>0</v>
      </c>
      <c r="V26" s="76">
        <f>V25-V22</f>
        <v>15196.75</v>
      </c>
      <c r="X26" s="101"/>
      <c r="Y26" s="1"/>
      <c r="Z26" s="1"/>
      <c r="AA26" s="101"/>
    </row>
    <row r="27" spans="1:27" ht="15" thickBot="1" x14ac:dyDescent="0.4">
      <c r="B27" s="54" t="s">
        <v>35</v>
      </c>
      <c r="C27" s="23"/>
      <c r="D27" s="21"/>
      <c r="E27" s="77">
        <f>SUM(E24:E26)</f>
        <v>41950</v>
      </c>
      <c r="F27" s="78"/>
      <c r="G27" s="77">
        <f>SUM(G24:G26)</f>
        <v>41950</v>
      </c>
      <c r="H27" s="78"/>
      <c r="I27" s="77">
        <f>SUM(I24:I26)</f>
        <v>41950</v>
      </c>
      <c r="J27" s="78"/>
      <c r="K27" s="77">
        <f>SUM(K24:K26)</f>
        <v>41950</v>
      </c>
      <c r="L27" s="78"/>
      <c r="M27" s="77">
        <f>SUM(M24:M26)</f>
        <v>41950</v>
      </c>
      <c r="N27" s="78"/>
      <c r="O27" s="77">
        <f>SUM(E27:N27)</f>
        <v>209750</v>
      </c>
      <c r="Q27" s="49" t="s">
        <v>39</v>
      </c>
      <c r="R27" s="49" t="s">
        <v>61</v>
      </c>
      <c r="X27" s="100"/>
      <c r="Y27" s="100"/>
      <c r="Z27" s="100"/>
      <c r="AA27" s="100"/>
    </row>
    <row r="28" spans="1:27" ht="15" thickBot="1" x14ac:dyDescent="0.4">
      <c r="B28" s="22"/>
      <c r="C28" s="5"/>
      <c r="D28" s="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Q28" s="27" t="s">
        <v>27</v>
      </c>
      <c r="R28" s="98">
        <v>62232</v>
      </c>
    </row>
    <row r="29" spans="1:27" ht="15" thickBot="1" x14ac:dyDescent="0.4">
      <c r="A29" s="45">
        <v>4</v>
      </c>
      <c r="B29" s="43" t="s">
        <v>1</v>
      </c>
      <c r="C29" s="44">
        <v>1000</v>
      </c>
      <c r="D29" s="7"/>
      <c r="E29" s="79">
        <f>C29*A29</f>
        <v>4000</v>
      </c>
      <c r="F29" s="79"/>
      <c r="G29" s="79">
        <f>C29*A29</f>
        <v>4000</v>
      </c>
      <c r="H29" s="79"/>
      <c r="I29" s="79">
        <f>C29*A29</f>
        <v>4000</v>
      </c>
      <c r="J29" s="79"/>
      <c r="K29" s="79">
        <f>C29*A29</f>
        <v>4000</v>
      </c>
      <c r="L29" s="79"/>
      <c r="M29" s="79">
        <f>C29*A29</f>
        <v>4000</v>
      </c>
      <c r="N29" s="79"/>
      <c r="O29" s="79">
        <f>SUM(E29:M29)</f>
        <v>20000</v>
      </c>
      <c r="Q29" s="27" t="s">
        <v>20</v>
      </c>
      <c r="R29" s="98">
        <v>62652</v>
      </c>
    </row>
    <row r="30" spans="1:27" ht="15" thickBot="1" x14ac:dyDescent="0.4">
      <c r="B30" s="7"/>
      <c r="C30" s="5"/>
      <c r="D30" s="7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Q30" s="27" t="s">
        <v>21</v>
      </c>
      <c r="R30" s="98">
        <v>63120</v>
      </c>
    </row>
    <row r="31" spans="1:27" ht="15" thickBot="1" x14ac:dyDescent="0.4">
      <c r="B31" s="43" t="s">
        <v>38</v>
      </c>
      <c r="C31" s="53"/>
      <c r="D31" s="53"/>
      <c r="E31" s="86">
        <f>E27+E29</f>
        <v>45950</v>
      </c>
      <c r="F31" s="87"/>
      <c r="G31" s="86">
        <f>G27+G29</f>
        <v>45950</v>
      </c>
      <c r="H31" s="87"/>
      <c r="I31" s="86">
        <f>I27+I29</f>
        <v>45950</v>
      </c>
      <c r="J31" s="87"/>
      <c r="K31" s="86">
        <f>K27+K29</f>
        <v>45950</v>
      </c>
      <c r="L31" s="87"/>
      <c r="M31" s="86">
        <f>M27+M29</f>
        <v>45950</v>
      </c>
      <c r="N31" s="87"/>
      <c r="O31" s="87">
        <f>SUM(E31:M31)</f>
        <v>229750</v>
      </c>
      <c r="Q31" s="27" t="s">
        <v>22</v>
      </c>
      <c r="R31" s="98">
        <v>65640</v>
      </c>
    </row>
    <row r="32" spans="1:27" ht="15" thickBot="1" x14ac:dyDescent="0.4">
      <c r="B32" s="67"/>
      <c r="C32" s="53"/>
      <c r="D32" s="53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Q32" s="27" t="s">
        <v>23</v>
      </c>
      <c r="R32" s="98">
        <v>67824</v>
      </c>
    </row>
    <row r="33" spans="2:18" ht="15" thickBot="1" x14ac:dyDescent="0.4">
      <c r="B33" s="43" t="s">
        <v>62</v>
      </c>
      <c r="C33" s="53"/>
      <c r="D33" s="53"/>
      <c r="E33" s="87">
        <f>E31+E21</f>
        <v>288834.75</v>
      </c>
      <c r="F33" s="87"/>
      <c r="G33" s="87">
        <f>G31+G21</f>
        <v>290804.42499999999</v>
      </c>
      <c r="H33" s="87"/>
      <c r="I33" s="87">
        <f>I31+I21</f>
        <v>292971.0675</v>
      </c>
      <c r="J33" s="87"/>
      <c r="K33" s="87">
        <f>K31+K21</f>
        <v>295354.37424999999</v>
      </c>
      <c r="L33" s="87"/>
      <c r="M33" s="87">
        <f>M31+M21</f>
        <v>297976.01167500002</v>
      </c>
      <c r="N33" s="87"/>
      <c r="O33" s="87">
        <f>O31+O21</f>
        <v>1465940.628425</v>
      </c>
      <c r="Q33" s="27" t="s">
        <v>24</v>
      </c>
      <c r="R33" s="98">
        <v>70344</v>
      </c>
    </row>
    <row r="34" spans="2:18" ht="15" thickBot="1" x14ac:dyDescent="0.4">
      <c r="B34" s="5"/>
      <c r="C34" s="5"/>
      <c r="D34" s="5"/>
      <c r="E34" s="84"/>
      <c r="F34" s="79"/>
      <c r="G34" s="84"/>
      <c r="H34" s="79"/>
      <c r="I34" s="84"/>
      <c r="J34" s="79"/>
      <c r="K34" s="84"/>
      <c r="L34" s="79"/>
      <c r="M34" s="84"/>
      <c r="N34" s="79"/>
      <c r="O34" s="84"/>
      <c r="Q34" s="27" t="s">
        <v>25</v>
      </c>
      <c r="R34" s="98">
        <v>72960</v>
      </c>
    </row>
    <row r="35" spans="2:18" ht="28.5" thickBot="1" x14ac:dyDescent="0.4">
      <c r="B35" s="55" t="s">
        <v>59</v>
      </c>
      <c r="C35" s="23"/>
      <c r="D35" s="23"/>
      <c r="E35" s="77">
        <f>E31+E14</f>
        <v>269138</v>
      </c>
      <c r="F35" s="78"/>
      <c r="G35" s="77">
        <f>G31+G14</f>
        <v>269138</v>
      </c>
      <c r="H35" s="78"/>
      <c r="I35" s="77">
        <f>I31+I14</f>
        <v>269138</v>
      </c>
      <c r="J35" s="78"/>
      <c r="K35" s="77">
        <f>K31+K14</f>
        <v>269138</v>
      </c>
      <c r="L35" s="78"/>
      <c r="M35" s="77">
        <f>M31+M14</f>
        <v>269138</v>
      </c>
      <c r="N35" s="78"/>
      <c r="O35" s="77">
        <f>O14+O31</f>
        <v>1345690</v>
      </c>
      <c r="Q35" s="27" t="s">
        <v>26</v>
      </c>
      <c r="R35" s="98">
        <v>75564</v>
      </c>
    </row>
    <row r="36" spans="2:18" ht="15" thickBot="1" x14ac:dyDescent="0.4">
      <c r="B36" s="5" t="s">
        <v>60</v>
      </c>
      <c r="C36" s="5"/>
      <c r="D36" s="5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2:18" ht="15" thickBot="1" x14ac:dyDescent="0.4">
      <c r="B37" s="54" t="s">
        <v>34</v>
      </c>
      <c r="C37" s="23"/>
      <c r="D37" s="23"/>
      <c r="E37" s="77">
        <f>E35*0.08</f>
        <v>21531.040000000001</v>
      </c>
      <c r="F37" s="78"/>
      <c r="G37" s="77">
        <f>G35*0.08</f>
        <v>21531.040000000001</v>
      </c>
      <c r="H37" s="78"/>
      <c r="I37" s="77">
        <f>I35*0.08</f>
        <v>21531.040000000001</v>
      </c>
      <c r="J37" s="78"/>
      <c r="K37" s="77">
        <f>K35*0.08</f>
        <v>21531.040000000001</v>
      </c>
      <c r="L37" s="78"/>
      <c r="M37" s="77">
        <f>M35*0.08</f>
        <v>21531.040000000001</v>
      </c>
      <c r="N37" s="78"/>
      <c r="O37" s="77">
        <f>SUM(E37:M37)</f>
        <v>107655.20000000001</v>
      </c>
    </row>
    <row r="38" spans="2:18" x14ac:dyDescent="0.35">
      <c r="B38" s="56" t="s">
        <v>57</v>
      </c>
      <c r="C38" s="5"/>
      <c r="D38" s="5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2:18" ht="15" thickBot="1" x14ac:dyDescent="0.4">
      <c r="B39" s="7"/>
      <c r="C39" s="5"/>
      <c r="D39" s="5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2:18" ht="15" thickBot="1" x14ac:dyDescent="0.4">
      <c r="B40" s="54" t="s">
        <v>16</v>
      </c>
      <c r="C40" s="23"/>
      <c r="D40" s="23"/>
      <c r="E40" s="77">
        <f>E35+E37+E19</f>
        <v>310365.78999999998</v>
      </c>
      <c r="F40" s="78"/>
      <c r="G40" s="77">
        <f>G35+G37+G19</f>
        <v>312335.46499999997</v>
      </c>
      <c r="H40" s="78"/>
      <c r="I40" s="77">
        <f>I35+I37+I19</f>
        <v>314502.10749999998</v>
      </c>
      <c r="J40" s="78"/>
      <c r="K40" s="77">
        <f>K35+K37+K19</f>
        <v>316885.41424999997</v>
      </c>
      <c r="L40" s="78"/>
      <c r="M40" s="77">
        <f>M35+M37+M19</f>
        <v>319507.051675</v>
      </c>
      <c r="N40" s="78"/>
      <c r="O40" s="80">
        <f>SUM(E40:N40)</f>
        <v>1573595.8284249997</v>
      </c>
    </row>
    <row r="41" spans="2:18" x14ac:dyDescent="0.35">
      <c r="D41" s="5"/>
      <c r="E41" s="16"/>
      <c r="F41" s="15"/>
      <c r="G41" s="16"/>
      <c r="H41" s="15"/>
      <c r="I41" s="15"/>
      <c r="J41" s="19"/>
      <c r="K41" s="15"/>
      <c r="L41" s="19"/>
      <c r="M41" s="15"/>
      <c r="N41" s="19"/>
      <c r="O41" s="15"/>
    </row>
    <row r="42" spans="2:18" x14ac:dyDescent="0.35">
      <c r="D42" s="5"/>
      <c r="E42" s="16"/>
      <c r="F42" s="15"/>
      <c r="G42" s="15"/>
      <c r="H42" s="19"/>
      <c r="I42" s="15"/>
      <c r="J42" s="19"/>
      <c r="K42" s="15"/>
      <c r="L42" s="19"/>
      <c r="M42" s="15"/>
      <c r="N42" s="19"/>
      <c r="O42" s="81">
        <f>O37+O35+O19</f>
        <v>1573595.828425</v>
      </c>
    </row>
    <row r="43" spans="2:18" x14ac:dyDescent="0.35"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5"/>
    </row>
    <row r="44" spans="2:18" x14ac:dyDescent="0.35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2:18" x14ac:dyDescent="0.35"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2:18" x14ac:dyDescent="0.35"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2:18" x14ac:dyDescent="0.35"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2:18" x14ac:dyDescent="0.35"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5:15" x14ac:dyDescent="0.35"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5:15" x14ac:dyDescent="0.35"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5:15" x14ac:dyDescent="0.35"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5:15" x14ac:dyDescent="0.35"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5:15" x14ac:dyDescent="0.35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5:15" x14ac:dyDescent="0.35"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</sheetData>
  <mergeCells count="3">
    <mergeCell ref="Q12:V12"/>
    <mergeCell ref="Q23:R23"/>
    <mergeCell ref="Q24:R24"/>
  </mergeCells>
  <dataValidations count="1">
    <dataValidation type="list" allowBlank="1" showInputMessage="1" showErrorMessage="1" sqref="B5:B12" xr:uid="{00000000-0002-0000-0000-000000000000}">
      <formula1>$Q$27:$Q$35</formula1>
    </dataValidation>
  </dataValidations>
  <pageMargins left="0.7" right="0.7" top="0.75" bottom="0.75" header="0.3" footer="0.3"/>
  <pageSetup orientation="portrait" horizontalDpi="1200" verticalDpi="1200" r:id="rId1"/>
  <headerFooter>
    <oddHeader>&amp;L&amp;G&amp;C&amp;G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4"/>
  <sheetViews>
    <sheetView tabSelected="1" zoomScaleNormal="100" workbookViewId="0">
      <selection activeCell="B5" sqref="B5"/>
    </sheetView>
  </sheetViews>
  <sheetFormatPr defaultRowHeight="14.5" x14ac:dyDescent="0.35"/>
  <cols>
    <col min="1" max="1" width="9.1796875" style="14"/>
    <col min="2" max="2" width="29.7265625" bestFit="1" customWidth="1"/>
    <col min="3" max="3" width="11.54296875" bestFit="1" customWidth="1"/>
    <col min="5" max="5" width="12.54296875" bestFit="1" customWidth="1"/>
    <col min="7" max="7" width="12.54296875" bestFit="1" customWidth="1"/>
    <col min="9" max="9" width="12.54296875" bestFit="1" customWidth="1"/>
    <col min="11" max="11" width="12.26953125" customWidth="1"/>
    <col min="13" max="13" width="12.54296875" bestFit="1" customWidth="1"/>
    <col min="15" max="15" width="13.81640625" bestFit="1" customWidth="1"/>
    <col min="16" max="16" width="9.26953125" bestFit="1" customWidth="1"/>
    <col min="17" max="17" width="24.54296875" customWidth="1"/>
    <col min="18" max="18" width="12.54296875" bestFit="1" customWidth="1"/>
    <col min="19" max="19" width="11.453125" customWidth="1"/>
    <col min="20" max="20" width="13.81640625" bestFit="1" customWidth="1"/>
    <col min="21" max="21" width="13.453125" bestFit="1" customWidth="1"/>
    <col min="22" max="22" width="9.7265625" customWidth="1"/>
  </cols>
  <sheetData>
    <row r="1" spans="1:23" x14ac:dyDescent="0.35">
      <c r="B1" s="5"/>
      <c r="C1" s="5"/>
      <c r="D1" s="5"/>
      <c r="E1" s="6" t="s">
        <v>11</v>
      </c>
      <c r="F1" s="6"/>
      <c r="G1" s="6" t="s">
        <v>12</v>
      </c>
      <c r="H1" s="6"/>
      <c r="I1" s="6" t="s">
        <v>13</v>
      </c>
      <c r="J1" s="6"/>
      <c r="K1" s="6" t="s">
        <v>18</v>
      </c>
      <c r="L1" s="6"/>
      <c r="M1" s="6" t="s">
        <v>19</v>
      </c>
      <c r="N1" s="6"/>
      <c r="O1" s="6" t="s">
        <v>14</v>
      </c>
      <c r="Q1" s="66" t="s">
        <v>71</v>
      </c>
    </row>
    <row r="2" spans="1:23" s="13" customFormat="1" ht="44" thickBot="1" x14ac:dyDescent="0.35">
      <c r="A2" s="9" t="s">
        <v>17</v>
      </c>
      <c r="B2" s="46" t="s">
        <v>58</v>
      </c>
      <c r="C2" s="10"/>
      <c r="D2" s="10"/>
      <c r="E2" s="11"/>
      <c r="F2" s="12"/>
      <c r="G2" s="11"/>
      <c r="H2" s="12"/>
      <c r="I2" s="11"/>
      <c r="J2" s="12"/>
      <c r="K2" s="11"/>
      <c r="L2" s="12"/>
      <c r="M2" s="11"/>
      <c r="N2" s="12"/>
      <c r="O2" s="11"/>
      <c r="Q2" s="28" t="s">
        <v>72</v>
      </c>
      <c r="R2" s="28"/>
      <c r="S2" s="28"/>
      <c r="T2" s="28"/>
      <c r="U2" s="28"/>
    </row>
    <row r="3" spans="1:23" x14ac:dyDescent="0.35">
      <c r="A3" s="29"/>
      <c r="B3" s="30" t="s">
        <v>15</v>
      </c>
      <c r="C3" s="33">
        <v>28788</v>
      </c>
      <c r="D3" s="5"/>
      <c r="E3" s="79">
        <f>A3*C3</f>
        <v>0</v>
      </c>
      <c r="F3" s="81"/>
      <c r="G3" s="79">
        <f>C3*A3</f>
        <v>0</v>
      </c>
      <c r="H3" s="81"/>
      <c r="I3" s="79">
        <f>C3*A3</f>
        <v>0</v>
      </c>
      <c r="J3" s="81"/>
      <c r="K3" s="79">
        <f>C3*A3</f>
        <v>0</v>
      </c>
      <c r="L3" s="81"/>
      <c r="M3" s="79">
        <f>C3*A3</f>
        <v>0</v>
      </c>
      <c r="N3" s="81"/>
      <c r="O3" s="79">
        <f>SUM(E3:M3)</f>
        <v>0</v>
      </c>
      <c r="S3" s="97"/>
    </row>
    <row r="4" spans="1:23" x14ac:dyDescent="0.35">
      <c r="A4" s="31"/>
      <c r="B4" s="24" t="s">
        <v>0</v>
      </c>
      <c r="C4" s="32"/>
      <c r="D4" s="5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R4" s="3"/>
      <c r="S4" s="4"/>
      <c r="U4" s="8"/>
      <c r="V4" s="8"/>
      <c r="W4" s="8"/>
    </row>
    <row r="5" spans="1:23" x14ac:dyDescent="0.35">
      <c r="A5" s="31"/>
      <c r="B5" s="26" t="s">
        <v>26</v>
      </c>
      <c r="C5" s="33">
        <f t="shared" ref="C5:C12" si="0">IF(B5="Level 0",$R$28, IF(B5="Level 1", $R$29, IF(B5="Level 2",$R$30, IF(B5="Level 3", $R$31, IF(B5="Level 4", $R$32, IF(B5="Level 5", $R$33,  IF(B5="Level 6", $R$34,  IF(B5="Level 7 or More", $R$35,0))))))))</f>
        <v>75564</v>
      </c>
      <c r="D5" s="5"/>
      <c r="E5" s="90">
        <f>A5*C5</f>
        <v>0</v>
      </c>
      <c r="F5" s="90"/>
      <c r="G5" s="90">
        <f>C5*A5</f>
        <v>0</v>
      </c>
      <c r="H5" s="90"/>
      <c r="I5" s="90">
        <f>C5*A5</f>
        <v>0</v>
      </c>
      <c r="J5" s="90"/>
      <c r="K5" s="90">
        <f>C5*A5</f>
        <v>0</v>
      </c>
      <c r="L5" s="90"/>
      <c r="M5" s="90">
        <f>C5*A5</f>
        <v>0</v>
      </c>
      <c r="N5" s="90"/>
      <c r="O5" s="79">
        <f t="shared" ref="O5:O14" si="1">SUM(E5:M5)</f>
        <v>0</v>
      </c>
      <c r="Q5" s="1" t="s">
        <v>31</v>
      </c>
      <c r="R5" s="20">
        <v>4500</v>
      </c>
      <c r="T5" s="8"/>
      <c r="U5" s="8"/>
      <c r="V5" s="8"/>
      <c r="W5" s="8"/>
    </row>
    <row r="6" spans="1:23" x14ac:dyDescent="0.35">
      <c r="A6" s="31"/>
      <c r="B6" s="26" t="s">
        <v>39</v>
      </c>
      <c r="C6" s="33">
        <f t="shared" si="0"/>
        <v>0</v>
      </c>
      <c r="D6" s="5"/>
      <c r="E6" s="90">
        <f>A6*C6</f>
        <v>0</v>
      </c>
      <c r="F6" s="90"/>
      <c r="G6" s="90">
        <f>A6*C6</f>
        <v>0</v>
      </c>
      <c r="H6" s="90"/>
      <c r="I6" s="90">
        <f>A6*C6</f>
        <v>0</v>
      </c>
      <c r="J6" s="90"/>
      <c r="K6" s="90">
        <f>A6*C6</f>
        <v>0</v>
      </c>
      <c r="L6" s="90"/>
      <c r="M6" s="90">
        <f>A6*C6</f>
        <v>0</v>
      </c>
      <c r="N6" s="90"/>
      <c r="O6" s="79">
        <f t="shared" si="1"/>
        <v>0</v>
      </c>
      <c r="Q6" s="1"/>
    </row>
    <row r="7" spans="1:23" x14ac:dyDescent="0.35">
      <c r="A7" s="31"/>
      <c r="B7" s="26" t="s">
        <v>39</v>
      </c>
      <c r="C7" s="33">
        <f t="shared" si="0"/>
        <v>0</v>
      </c>
      <c r="D7" s="5"/>
      <c r="E7" s="90">
        <f>A7*C7</f>
        <v>0</v>
      </c>
      <c r="F7" s="90"/>
      <c r="G7" s="90">
        <f>A7*C7</f>
        <v>0</v>
      </c>
      <c r="H7" s="90"/>
      <c r="I7" s="90">
        <f>A7*C7</f>
        <v>0</v>
      </c>
      <c r="J7" s="90"/>
      <c r="K7" s="90">
        <f>A7*C7</f>
        <v>0</v>
      </c>
      <c r="L7" s="90"/>
      <c r="M7" s="90">
        <f>A7*C7</f>
        <v>0</v>
      </c>
      <c r="N7" s="90"/>
      <c r="O7" s="79">
        <f t="shared" si="1"/>
        <v>0</v>
      </c>
      <c r="Q7" s="1" t="s">
        <v>41</v>
      </c>
    </row>
    <row r="8" spans="1:23" x14ac:dyDescent="0.35">
      <c r="A8" s="31"/>
      <c r="B8" s="26" t="s">
        <v>39</v>
      </c>
      <c r="C8" s="33">
        <f t="shared" si="0"/>
        <v>0</v>
      </c>
      <c r="D8" s="5"/>
      <c r="E8" s="90">
        <f t="shared" ref="E8:E12" si="2">A8*C8</f>
        <v>0</v>
      </c>
      <c r="F8" s="90"/>
      <c r="G8" s="90">
        <f t="shared" ref="G8:G12" si="3">A8*C8</f>
        <v>0</v>
      </c>
      <c r="H8" s="90"/>
      <c r="I8" s="90">
        <f t="shared" ref="I8:I12" si="4">A8*C8</f>
        <v>0</v>
      </c>
      <c r="J8" s="90"/>
      <c r="K8" s="90">
        <f t="shared" ref="K8" si="5">A8*C8</f>
        <v>0</v>
      </c>
      <c r="L8" s="90"/>
      <c r="M8" s="90">
        <f t="shared" ref="M8" si="6">A8*C8</f>
        <v>0</v>
      </c>
      <c r="N8" s="90"/>
      <c r="O8" s="79">
        <f t="shared" si="1"/>
        <v>0</v>
      </c>
      <c r="Q8" s="2" t="s">
        <v>42</v>
      </c>
      <c r="R8" s="65">
        <v>4750</v>
      </c>
    </row>
    <row r="9" spans="1:23" x14ac:dyDescent="0.35">
      <c r="A9" s="31"/>
      <c r="B9" s="26" t="s">
        <v>39</v>
      </c>
      <c r="C9" s="33">
        <f t="shared" si="0"/>
        <v>0</v>
      </c>
      <c r="D9" s="5"/>
      <c r="E9" s="90">
        <f t="shared" si="2"/>
        <v>0</v>
      </c>
      <c r="F9" s="90"/>
      <c r="G9" s="90">
        <f t="shared" si="3"/>
        <v>0</v>
      </c>
      <c r="H9" s="90"/>
      <c r="I9" s="90">
        <f t="shared" si="4"/>
        <v>0</v>
      </c>
      <c r="J9" s="90"/>
      <c r="K9" s="90">
        <f>A9*C9</f>
        <v>0</v>
      </c>
      <c r="L9" s="90"/>
      <c r="M9" s="90">
        <f>A9*C9</f>
        <v>0</v>
      </c>
      <c r="N9" s="90"/>
      <c r="O9" s="79">
        <f t="shared" si="1"/>
        <v>0</v>
      </c>
      <c r="Q9" s="2" t="s">
        <v>43</v>
      </c>
      <c r="R9" s="65">
        <v>12400</v>
      </c>
    </row>
    <row r="10" spans="1:23" x14ac:dyDescent="0.35">
      <c r="A10" s="31"/>
      <c r="B10" s="26" t="s">
        <v>39</v>
      </c>
      <c r="C10" s="33">
        <f t="shared" si="0"/>
        <v>0</v>
      </c>
      <c r="D10" s="5"/>
      <c r="E10" s="90">
        <f t="shared" si="2"/>
        <v>0</v>
      </c>
      <c r="F10" s="90"/>
      <c r="G10" s="90">
        <f t="shared" si="3"/>
        <v>0</v>
      </c>
      <c r="H10" s="90"/>
      <c r="I10" s="90">
        <f t="shared" si="4"/>
        <v>0</v>
      </c>
      <c r="J10" s="90"/>
      <c r="K10" s="90">
        <f>A10*C10</f>
        <v>0</v>
      </c>
      <c r="L10" s="90"/>
      <c r="M10" s="90">
        <f>A10*C10</f>
        <v>0</v>
      </c>
      <c r="N10" s="90"/>
      <c r="O10" s="79">
        <f t="shared" si="1"/>
        <v>0</v>
      </c>
      <c r="Q10" s="1"/>
    </row>
    <row r="11" spans="1:23" ht="15" thickBot="1" x14ac:dyDescent="0.4">
      <c r="A11" s="31"/>
      <c r="B11" s="26" t="s">
        <v>39</v>
      </c>
      <c r="C11" s="33">
        <f t="shared" si="0"/>
        <v>0</v>
      </c>
      <c r="D11" s="5"/>
      <c r="E11" s="90">
        <f t="shared" si="2"/>
        <v>0</v>
      </c>
      <c r="F11" s="90"/>
      <c r="G11" s="90">
        <f t="shared" si="3"/>
        <v>0</v>
      </c>
      <c r="H11" s="90"/>
      <c r="I11" s="90">
        <f t="shared" si="4"/>
        <v>0</v>
      </c>
      <c r="J11" s="90"/>
      <c r="K11" s="90">
        <f>A11*C11</f>
        <v>0</v>
      </c>
      <c r="L11" s="90"/>
      <c r="M11" s="90">
        <f>A11*C11</f>
        <v>0</v>
      </c>
      <c r="N11" s="90"/>
      <c r="O11" s="79">
        <f t="shared" si="1"/>
        <v>0</v>
      </c>
    </row>
    <row r="12" spans="1:23" ht="15.75" customHeight="1" thickBot="1" x14ac:dyDescent="0.4">
      <c r="A12" s="34"/>
      <c r="B12" s="35" t="s">
        <v>39</v>
      </c>
      <c r="C12" s="36">
        <f t="shared" si="0"/>
        <v>0</v>
      </c>
      <c r="D12" s="5"/>
      <c r="E12" s="90">
        <f t="shared" si="2"/>
        <v>0</v>
      </c>
      <c r="F12" s="91"/>
      <c r="G12" s="90">
        <f t="shared" si="3"/>
        <v>0</v>
      </c>
      <c r="H12" s="91"/>
      <c r="I12" s="90">
        <f t="shared" si="4"/>
        <v>0</v>
      </c>
      <c r="J12" s="91"/>
      <c r="K12" s="90">
        <f>A12*C12</f>
        <v>0</v>
      </c>
      <c r="L12" s="91"/>
      <c r="M12" s="83">
        <f>A12*C12</f>
        <v>0</v>
      </c>
      <c r="N12" s="91"/>
      <c r="O12" s="79">
        <f t="shared" si="1"/>
        <v>0</v>
      </c>
      <c r="Q12" s="120" t="s">
        <v>67</v>
      </c>
      <c r="R12" s="121"/>
      <c r="S12" s="121"/>
      <c r="T12" s="121"/>
      <c r="U12" s="121"/>
      <c r="V12" s="122"/>
    </row>
    <row r="13" spans="1:23" ht="15" thickBot="1" x14ac:dyDescent="0.4">
      <c r="B13" s="57" t="s">
        <v>37</v>
      </c>
      <c r="C13" s="58"/>
      <c r="D13" s="5"/>
      <c r="E13" s="90">
        <f>SUM(E5:E12)</f>
        <v>0</v>
      </c>
      <c r="F13" s="91"/>
      <c r="G13" s="90">
        <f>SUM(G5:G12)</f>
        <v>0</v>
      </c>
      <c r="H13" s="91"/>
      <c r="I13" s="90">
        <f>SUM(I5:I12)</f>
        <v>0</v>
      </c>
      <c r="J13" s="91"/>
      <c r="K13" s="90">
        <f>SUM(K5:K12)</f>
        <v>0</v>
      </c>
      <c r="L13" s="91"/>
      <c r="M13" s="90">
        <f>SUM(M5:M12)</f>
        <v>0</v>
      </c>
      <c r="N13" s="91"/>
      <c r="O13" s="83">
        <f t="shared" si="1"/>
        <v>0</v>
      </c>
      <c r="Q13" s="68" t="s">
        <v>2</v>
      </c>
      <c r="R13" s="69"/>
      <c r="S13" s="69"/>
      <c r="T13" s="69"/>
      <c r="U13" s="69"/>
      <c r="V13" s="70"/>
    </row>
    <row r="14" spans="1:23" ht="15" thickBot="1" x14ac:dyDescent="0.4">
      <c r="B14" s="59" t="s">
        <v>28</v>
      </c>
      <c r="C14" s="60"/>
      <c r="D14" s="23"/>
      <c r="E14" s="77">
        <f>E13+E3</f>
        <v>0</v>
      </c>
      <c r="F14" s="82"/>
      <c r="G14" s="77">
        <f>G13+G3</f>
        <v>0</v>
      </c>
      <c r="H14" s="82"/>
      <c r="I14" s="77">
        <f>I13+I3</f>
        <v>0</v>
      </c>
      <c r="J14" s="82"/>
      <c r="K14" s="77">
        <f>K13+K3</f>
        <v>0</v>
      </c>
      <c r="L14" s="82"/>
      <c r="M14" s="77">
        <f>M13+M3</f>
        <v>0</v>
      </c>
      <c r="N14" s="82"/>
      <c r="O14" s="77">
        <f t="shared" si="1"/>
        <v>0</v>
      </c>
      <c r="Q14" s="103"/>
      <c r="R14" s="104"/>
      <c r="S14" s="71" t="s">
        <v>68</v>
      </c>
      <c r="T14" s="71" t="s">
        <v>69</v>
      </c>
      <c r="U14" s="71" t="s">
        <v>70</v>
      </c>
      <c r="V14" s="72" t="s">
        <v>10</v>
      </c>
    </row>
    <row r="15" spans="1:23" ht="23.5" thickBot="1" x14ac:dyDescent="0.4">
      <c r="C15" s="4"/>
      <c r="D15" s="5"/>
      <c r="E15" s="83"/>
      <c r="F15" s="91"/>
      <c r="G15" s="83"/>
      <c r="H15" s="91"/>
      <c r="I15" s="83"/>
      <c r="J15" s="91"/>
      <c r="K15" s="83"/>
      <c r="L15" s="91"/>
      <c r="M15" s="83"/>
      <c r="N15" s="91"/>
      <c r="O15" s="79"/>
      <c r="Q15" s="93" t="s">
        <v>3</v>
      </c>
      <c r="R15" s="94"/>
      <c r="S15" s="75">
        <v>418</v>
      </c>
      <c r="T15" s="75">
        <v>418</v>
      </c>
      <c r="U15" s="75">
        <v>418</v>
      </c>
      <c r="V15" s="105">
        <f>SUM(S15:U15)</f>
        <v>1254</v>
      </c>
    </row>
    <row r="16" spans="1:23" ht="28" thickBot="1" x14ac:dyDescent="0.4">
      <c r="B16" s="37" t="s">
        <v>66</v>
      </c>
      <c r="C16" s="8"/>
      <c r="E16" s="85"/>
      <c r="F16" s="85"/>
      <c r="G16" s="79"/>
      <c r="H16" s="85"/>
      <c r="I16" s="85"/>
      <c r="J16" s="85"/>
      <c r="K16" s="85"/>
      <c r="L16" s="85"/>
      <c r="M16" s="85"/>
      <c r="N16" s="85"/>
      <c r="O16" s="85"/>
      <c r="Q16" s="93" t="s">
        <v>4</v>
      </c>
      <c r="R16" s="94"/>
      <c r="S16" s="75">
        <v>4254</v>
      </c>
      <c r="T16" s="75">
        <v>4254</v>
      </c>
      <c r="U16" s="75">
        <v>4254</v>
      </c>
      <c r="V16" s="105">
        <f t="shared" ref="V16:V24" si="7">SUM(S16:U16)</f>
        <v>12762</v>
      </c>
    </row>
    <row r="17" spans="1:23" x14ac:dyDescent="0.35">
      <c r="A17" s="39"/>
      <c r="B17" s="38" t="s">
        <v>30</v>
      </c>
      <c r="C17" s="5"/>
      <c r="D17" s="5"/>
      <c r="E17" s="79">
        <f>V26*A17</f>
        <v>0</v>
      </c>
      <c r="F17" s="81"/>
      <c r="G17" s="79">
        <f>E17*1.1</f>
        <v>0</v>
      </c>
      <c r="H17" s="81"/>
      <c r="I17" s="79">
        <f>G17*1.1</f>
        <v>0</v>
      </c>
      <c r="J17" s="81"/>
      <c r="K17" s="79">
        <f>I17*1.1</f>
        <v>0</v>
      </c>
      <c r="L17" s="81"/>
      <c r="M17" s="79">
        <f>K17*1.1</f>
        <v>0</v>
      </c>
      <c r="N17" s="81"/>
      <c r="O17" s="79">
        <f>SUM(E17:M17)</f>
        <v>0</v>
      </c>
      <c r="Q17" s="93" t="s">
        <v>5</v>
      </c>
      <c r="R17" s="94"/>
      <c r="S17" s="75">
        <v>110.85</v>
      </c>
      <c r="T17" s="75">
        <v>110.85</v>
      </c>
      <c r="U17" s="75">
        <v>110.85</v>
      </c>
      <c r="V17" s="105">
        <f t="shared" si="7"/>
        <v>332.54999999999995</v>
      </c>
    </row>
    <row r="18" spans="1:23" ht="15" thickBot="1" x14ac:dyDescent="0.4">
      <c r="A18" s="40"/>
      <c r="B18" s="38" t="s">
        <v>36</v>
      </c>
      <c r="C18" s="5"/>
      <c r="D18" s="5"/>
      <c r="E18" s="79">
        <f>R5*A18</f>
        <v>0</v>
      </c>
      <c r="F18" s="81"/>
      <c r="G18" s="79">
        <f>E18*1.1</f>
        <v>0</v>
      </c>
      <c r="H18" s="81"/>
      <c r="I18" s="79">
        <f>G18*1.1</f>
        <v>0</v>
      </c>
      <c r="J18" s="81"/>
      <c r="K18" s="79">
        <f>I18*1.1</f>
        <v>0</v>
      </c>
      <c r="L18" s="81"/>
      <c r="M18" s="79">
        <f>K18*1.1</f>
        <v>0</v>
      </c>
      <c r="N18" s="81"/>
      <c r="O18" s="79">
        <f>SUM(E18:M18)</f>
        <v>0</v>
      </c>
      <c r="Q18" s="93" t="s">
        <v>6</v>
      </c>
      <c r="R18" s="94"/>
      <c r="S18" s="75">
        <v>122</v>
      </c>
      <c r="T18" s="75">
        <v>122</v>
      </c>
      <c r="U18" s="75">
        <v>122</v>
      </c>
      <c r="V18" s="105">
        <f t="shared" si="7"/>
        <v>366</v>
      </c>
    </row>
    <row r="19" spans="1:23" ht="15" thickBot="1" x14ac:dyDescent="0.4">
      <c r="B19" s="61" t="s">
        <v>29</v>
      </c>
      <c r="C19" s="23"/>
      <c r="D19" s="23"/>
      <c r="E19" s="78">
        <f>SUM(E17:E18)</f>
        <v>0</v>
      </c>
      <c r="F19" s="82"/>
      <c r="G19" s="78">
        <f>SUM(G17:G18)</f>
        <v>0</v>
      </c>
      <c r="H19" s="82"/>
      <c r="I19" s="78">
        <f>SUM(I17:I18)</f>
        <v>0</v>
      </c>
      <c r="J19" s="82"/>
      <c r="K19" s="78">
        <f>SUM(K17:K18)</f>
        <v>0</v>
      </c>
      <c r="L19" s="82"/>
      <c r="M19" s="78">
        <f>SUM(M17:M18)</f>
        <v>0</v>
      </c>
      <c r="N19" s="82"/>
      <c r="O19" s="78">
        <f>SUM(O17:O18)</f>
        <v>0</v>
      </c>
      <c r="Q19" s="93" t="s">
        <v>7</v>
      </c>
      <c r="R19" s="94"/>
      <c r="S19" s="75">
        <v>20.69</v>
      </c>
      <c r="T19" s="75">
        <v>20.69</v>
      </c>
      <c r="U19" s="75">
        <v>20.69</v>
      </c>
      <c r="V19" s="105">
        <f t="shared" si="7"/>
        <v>62.070000000000007</v>
      </c>
    </row>
    <row r="20" spans="1:23" ht="15" thickBot="1" x14ac:dyDescent="0.4">
      <c r="C20" s="5"/>
      <c r="D20" s="5"/>
      <c r="E20" s="83"/>
      <c r="F20" s="81"/>
      <c r="G20" s="79"/>
      <c r="H20" s="81"/>
      <c r="I20" s="79"/>
      <c r="J20" s="81"/>
      <c r="K20" s="79"/>
      <c r="L20" s="81"/>
      <c r="M20" s="79"/>
      <c r="N20" s="81"/>
      <c r="O20" s="79"/>
      <c r="Q20" s="95" t="s">
        <v>63</v>
      </c>
      <c r="R20" s="96"/>
      <c r="S20" s="75">
        <v>37.14</v>
      </c>
      <c r="T20" s="75">
        <v>37.14</v>
      </c>
      <c r="U20" s="75">
        <v>37.14</v>
      </c>
      <c r="V20" s="105">
        <f t="shared" si="7"/>
        <v>111.42</v>
      </c>
    </row>
    <row r="21" spans="1:23" ht="15" thickBot="1" x14ac:dyDescent="0.4">
      <c r="B21" s="54" t="s">
        <v>32</v>
      </c>
      <c r="C21" s="23"/>
      <c r="D21" s="23"/>
      <c r="E21" s="77">
        <f>E19+E14</f>
        <v>0</v>
      </c>
      <c r="F21" s="78"/>
      <c r="G21" s="77">
        <f>G19+G14</f>
        <v>0</v>
      </c>
      <c r="H21" s="78"/>
      <c r="I21" s="77">
        <f>I19+I14</f>
        <v>0</v>
      </c>
      <c r="J21" s="78"/>
      <c r="K21" s="77">
        <f>K19+K14</f>
        <v>0</v>
      </c>
      <c r="L21" s="78"/>
      <c r="M21" s="77">
        <f>M19+M14</f>
        <v>0</v>
      </c>
      <c r="N21" s="78"/>
      <c r="O21" s="77">
        <f>O19+O14</f>
        <v>0</v>
      </c>
      <c r="Q21" s="95" t="s">
        <v>8</v>
      </c>
      <c r="R21" s="96"/>
      <c r="S21" s="75">
        <v>69.569999999999993</v>
      </c>
      <c r="T21" s="75">
        <v>69.569999999999993</v>
      </c>
      <c r="U21" s="75">
        <v>69.569999999999993</v>
      </c>
      <c r="V21" s="105">
        <f t="shared" si="7"/>
        <v>208.70999999999998</v>
      </c>
    </row>
    <row r="22" spans="1:23" ht="15" thickBot="1" x14ac:dyDescent="0.4">
      <c r="B22" s="5"/>
      <c r="C22" s="5"/>
      <c r="D22" s="5"/>
      <c r="E22" s="83"/>
      <c r="F22" s="79"/>
      <c r="G22" s="84"/>
      <c r="H22" s="79"/>
      <c r="I22" s="84"/>
      <c r="J22" s="79"/>
      <c r="K22" s="84"/>
      <c r="L22" s="79"/>
      <c r="M22" s="84"/>
      <c r="N22" s="79"/>
      <c r="O22" s="83"/>
      <c r="Q22" s="95" t="s">
        <v>9</v>
      </c>
      <c r="R22" s="96"/>
      <c r="S22" s="75">
        <v>1881</v>
      </c>
      <c r="T22" s="75">
        <v>1881</v>
      </c>
      <c r="U22" s="75">
        <v>1881</v>
      </c>
      <c r="V22" s="105">
        <f t="shared" si="7"/>
        <v>5643</v>
      </c>
    </row>
    <row r="23" spans="1:23" ht="24.75" customHeight="1" thickBot="1" x14ac:dyDescent="0.4">
      <c r="B23" s="41" t="s">
        <v>44</v>
      </c>
      <c r="C23" s="7"/>
      <c r="D23" s="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Q23" s="123" t="s">
        <v>64</v>
      </c>
      <c r="R23" s="124"/>
      <c r="S23" s="75">
        <v>100</v>
      </c>
      <c r="T23" s="106"/>
      <c r="U23" s="106"/>
      <c r="V23" s="105">
        <f t="shared" si="7"/>
        <v>100</v>
      </c>
    </row>
    <row r="24" spans="1:23" ht="15" customHeight="1" x14ac:dyDescent="0.35">
      <c r="A24" s="29"/>
      <c r="B24" s="42" t="s">
        <v>15</v>
      </c>
      <c r="C24" s="65">
        <f>R8</f>
        <v>4750</v>
      </c>
      <c r="D24" s="5"/>
      <c r="E24" s="83">
        <f>C24*A24</f>
        <v>0</v>
      </c>
      <c r="F24" s="79"/>
      <c r="G24" s="83">
        <f>C24*A24</f>
        <v>0</v>
      </c>
      <c r="H24" s="79"/>
      <c r="I24" s="83">
        <f>C24*A24</f>
        <v>0</v>
      </c>
      <c r="J24" s="79"/>
      <c r="K24" s="83">
        <f>C24*A24</f>
        <v>0</v>
      </c>
      <c r="L24" s="79"/>
      <c r="M24" s="83">
        <f>C24*A24</f>
        <v>0</v>
      </c>
      <c r="N24" s="79"/>
      <c r="O24" s="83">
        <f>SUM(E24:N24)</f>
        <v>0</v>
      </c>
      <c r="Q24" s="125" t="s">
        <v>65</v>
      </c>
      <c r="R24" s="126"/>
      <c r="S24" s="102"/>
      <c r="T24" s="106"/>
      <c r="U24" s="106"/>
      <c r="V24" s="105">
        <f t="shared" si="7"/>
        <v>0</v>
      </c>
    </row>
    <row r="25" spans="1:23" ht="15" thickBot="1" x14ac:dyDescent="0.4">
      <c r="A25" s="31"/>
      <c r="B25" s="42" t="s">
        <v>33</v>
      </c>
      <c r="C25" s="65">
        <f>R9</f>
        <v>12400</v>
      </c>
      <c r="D25" s="7"/>
      <c r="E25" s="83">
        <f>C25*A25</f>
        <v>0</v>
      </c>
      <c r="F25" s="79"/>
      <c r="G25" s="83">
        <f>C25*A25</f>
        <v>0</v>
      </c>
      <c r="H25" s="79"/>
      <c r="I25" s="83">
        <f>C25*A25</f>
        <v>0</v>
      </c>
      <c r="J25" s="79"/>
      <c r="K25" s="83">
        <f>C25*A25</f>
        <v>0</v>
      </c>
      <c r="L25" s="79"/>
      <c r="M25" s="83">
        <f>C25*A25</f>
        <v>0</v>
      </c>
      <c r="N25" s="79"/>
      <c r="O25" s="83">
        <f>SUM(E25:N25)</f>
        <v>0</v>
      </c>
      <c r="Q25" s="73" t="s">
        <v>10</v>
      </c>
      <c r="R25" s="74"/>
      <c r="S25" s="107">
        <f>SUM(S15:S24)</f>
        <v>7013.25</v>
      </c>
      <c r="T25" s="107">
        <f>SUM(T15:T22)</f>
        <v>6913.25</v>
      </c>
      <c r="U25" s="107">
        <f>SUM(U15:U22)</f>
        <v>6913.25</v>
      </c>
      <c r="V25" s="108">
        <f>SUM(V15:V24)</f>
        <v>20839.75</v>
      </c>
      <c r="W25" t="s">
        <v>40</v>
      </c>
    </row>
    <row r="26" spans="1:23" ht="15" thickBot="1" x14ac:dyDescent="0.4">
      <c r="A26" s="34"/>
      <c r="B26" s="62"/>
      <c r="C26" s="52"/>
      <c r="D26" s="7"/>
      <c r="E26" s="79">
        <f>C26*A26</f>
        <v>0</v>
      </c>
      <c r="F26" s="79"/>
      <c r="G26" s="79">
        <f>E26</f>
        <v>0</v>
      </c>
      <c r="H26" s="79"/>
      <c r="I26" s="79">
        <f>G26</f>
        <v>0</v>
      </c>
      <c r="J26" s="79"/>
      <c r="K26" s="79">
        <f>I26</f>
        <v>0</v>
      </c>
      <c r="L26" s="79"/>
      <c r="M26" s="79">
        <f>K26</f>
        <v>0</v>
      </c>
      <c r="N26" s="79"/>
      <c r="O26" s="83">
        <f>SUM(E26:N26)</f>
        <v>0</v>
      </c>
      <c r="V26" s="76">
        <f>V25-V22</f>
        <v>15196.75</v>
      </c>
    </row>
    <row r="27" spans="1:23" ht="15" thickBot="1" x14ac:dyDescent="0.4">
      <c r="B27" s="54" t="s">
        <v>35</v>
      </c>
      <c r="C27" s="23"/>
      <c r="D27" s="21"/>
      <c r="E27" s="77">
        <f>SUM(E24:E26)</f>
        <v>0</v>
      </c>
      <c r="F27" s="78"/>
      <c r="G27" s="77">
        <f>SUM(G24:G26)</f>
        <v>0</v>
      </c>
      <c r="H27" s="78"/>
      <c r="I27" s="77">
        <f>SUM(I24:I26)</f>
        <v>0</v>
      </c>
      <c r="J27" s="78"/>
      <c r="K27" s="77">
        <f>SUM(K24:K26)</f>
        <v>0</v>
      </c>
      <c r="L27" s="78"/>
      <c r="M27" s="77">
        <f>SUM(M24:M26)</f>
        <v>0</v>
      </c>
      <c r="N27" s="78"/>
      <c r="O27" s="77">
        <f>SUM(E27:N27)</f>
        <v>0</v>
      </c>
      <c r="Q27" s="49" t="s">
        <v>39</v>
      </c>
      <c r="R27" s="49" t="s">
        <v>61</v>
      </c>
    </row>
    <row r="28" spans="1:23" ht="15" thickBot="1" x14ac:dyDescent="0.4">
      <c r="B28" s="22"/>
      <c r="C28" s="5"/>
      <c r="D28" s="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Q28" s="27" t="s">
        <v>27</v>
      </c>
      <c r="R28" s="98">
        <v>62232</v>
      </c>
    </row>
    <row r="29" spans="1:23" ht="15.75" customHeight="1" thickBot="1" x14ac:dyDescent="0.4">
      <c r="A29" s="45"/>
      <c r="B29" s="43" t="s">
        <v>1</v>
      </c>
      <c r="C29" s="44"/>
      <c r="D29" s="7"/>
      <c r="E29" s="79">
        <f>C29*A29</f>
        <v>0</v>
      </c>
      <c r="F29" s="79"/>
      <c r="G29" s="79">
        <f>C29*A29</f>
        <v>0</v>
      </c>
      <c r="H29" s="79"/>
      <c r="I29" s="79">
        <f>C29*A29</f>
        <v>0</v>
      </c>
      <c r="J29" s="79"/>
      <c r="K29" s="79">
        <f>C29*A29</f>
        <v>0</v>
      </c>
      <c r="L29" s="79"/>
      <c r="M29" s="79">
        <f>C29*A29</f>
        <v>0</v>
      </c>
      <c r="N29" s="79"/>
      <c r="O29" s="79">
        <f>SUM(E29:M29)</f>
        <v>0</v>
      </c>
      <c r="Q29" s="27" t="s">
        <v>20</v>
      </c>
      <c r="R29" s="98">
        <v>62652</v>
      </c>
    </row>
    <row r="30" spans="1:23" ht="15" thickBot="1" x14ac:dyDescent="0.4">
      <c r="B30" s="7"/>
      <c r="C30" s="5"/>
      <c r="D30" s="7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Q30" s="27" t="s">
        <v>21</v>
      </c>
      <c r="R30" s="98">
        <v>63120</v>
      </c>
    </row>
    <row r="31" spans="1:23" ht="15" thickBot="1" x14ac:dyDescent="0.4">
      <c r="B31" s="43" t="s">
        <v>38</v>
      </c>
      <c r="C31" s="53"/>
      <c r="D31" s="53"/>
      <c r="E31" s="86">
        <f>E27+E29</f>
        <v>0</v>
      </c>
      <c r="F31" s="87"/>
      <c r="G31" s="86">
        <f>G27+G29</f>
        <v>0</v>
      </c>
      <c r="H31" s="87"/>
      <c r="I31" s="86">
        <f>I27+I29</f>
        <v>0</v>
      </c>
      <c r="J31" s="87"/>
      <c r="K31" s="86">
        <f>K27+K29</f>
        <v>0</v>
      </c>
      <c r="L31" s="87"/>
      <c r="M31" s="86">
        <f>M27+M29</f>
        <v>0</v>
      </c>
      <c r="N31" s="87"/>
      <c r="O31" s="87">
        <f>SUM(E31:M31)</f>
        <v>0</v>
      </c>
      <c r="Q31" s="27" t="s">
        <v>22</v>
      </c>
      <c r="R31" s="98">
        <v>65640</v>
      </c>
    </row>
    <row r="32" spans="1:23" ht="15" thickBot="1" x14ac:dyDescent="0.4">
      <c r="B32" s="67"/>
      <c r="C32" s="53"/>
      <c r="D32" s="53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Q32" s="27" t="s">
        <v>23</v>
      </c>
      <c r="R32" s="98">
        <v>67824</v>
      </c>
    </row>
    <row r="33" spans="2:18" ht="15" thickBot="1" x14ac:dyDescent="0.4">
      <c r="B33" s="43" t="s">
        <v>62</v>
      </c>
      <c r="C33" s="53"/>
      <c r="D33" s="53"/>
      <c r="E33" s="87">
        <f>E31+E21</f>
        <v>0</v>
      </c>
      <c r="F33" s="87"/>
      <c r="G33" s="87">
        <f>G31+G21</f>
        <v>0</v>
      </c>
      <c r="H33" s="87"/>
      <c r="I33" s="87">
        <f>I31+I21</f>
        <v>0</v>
      </c>
      <c r="J33" s="87"/>
      <c r="K33" s="87">
        <f>K31+K21</f>
        <v>0</v>
      </c>
      <c r="L33" s="87"/>
      <c r="M33" s="87">
        <f>M31+M21</f>
        <v>0</v>
      </c>
      <c r="N33" s="87"/>
      <c r="O33" s="87">
        <f>O31+O21</f>
        <v>0</v>
      </c>
      <c r="Q33" s="27" t="s">
        <v>24</v>
      </c>
      <c r="R33" s="98">
        <v>70344</v>
      </c>
    </row>
    <row r="34" spans="2:18" ht="15" thickBot="1" x14ac:dyDescent="0.4">
      <c r="B34" s="5"/>
      <c r="C34" s="5"/>
      <c r="D34" s="5"/>
      <c r="E34" s="84"/>
      <c r="F34" s="79"/>
      <c r="G34" s="84"/>
      <c r="H34" s="79"/>
      <c r="I34" s="84"/>
      <c r="J34" s="79"/>
      <c r="K34" s="84"/>
      <c r="L34" s="79"/>
      <c r="M34" s="84"/>
      <c r="N34" s="79"/>
      <c r="O34" s="84"/>
      <c r="Q34" s="27" t="s">
        <v>25</v>
      </c>
      <c r="R34" s="98">
        <v>72960</v>
      </c>
    </row>
    <row r="35" spans="2:18" ht="28.5" thickBot="1" x14ac:dyDescent="0.4">
      <c r="B35" s="55" t="s">
        <v>59</v>
      </c>
      <c r="C35" s="23"/>
      <c r="D35" s="23"/>
      <c r="E35" s="77">
        <f>E31+E14</f>
        <v>0</v>
      </c>
      <c r="F35" s="78"/>
      <c r="G35" s="77">
        <f>G31+G14</f>
        <v>0</v>
      </c>
      <c r="H35" s="78"/>
      <c r="I35" s="77">
        <f>I31+I14</f>
        <v>0</v>
      </c>
      <c r="J35" s="78"/>
      <c r="K35" s="77">
        <f>K31+K14</f>
        <v>0</v>
      </c>
      <c r="L35" s="78"/>
      <c r="M35" s="77">
        <f>M31+M14</f>
        <v>0</v>
      </c>
      <c r="N35" s="78"/>
      <c r="O35" s="77">
        <f>O14+O31</f>
        <v>0</v>
      </c>
      <c r="Q35" s="27" t="s">
        <v>26</v>
      </c>
      <c r="R35" s="98">
        <v>75564</v>
      </c>
    </row>
    <row r="36" spans="2:18" ht="15" thickBot="1" x14ac:dyDescent="0.4">
      <c r="B36" s="5" t="s">
        <v>60</v>
      </c>
      <c r="C36" s="5"/>
      <c r="D36" s="5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2:18" ht="15" thickBot="1" x14ac:dyDescent="0.4">
      <c r="B37" s="54" t="s">
        <v>34</v>
      </c>
      <c r="C37" s="23"/>
      <c r="D37" s="23"/>
      <c r="E37" s="77">
        <f>E35*0.08</f>
        <v>0</v>
      </c>
      <c r="F37" s="78"/>
      <c r="G37" s="77">
        <f>G35*0.08</f>
        <v>0</v>
      </c>
      <c r="H37" s="78"/>
      <c r="I37" s="77">
        <f>I35*0.08</f>
        <v>0</v>
      </c>
      <c r="J37" s="78"/>
      <c r="K37" s="77">
        <f>K35*0.08</f>
        <v>0</v>
      </c>
      <c r="L37" s="78"/>
      <c r="M37" s="77">
        <f>M35*0.08</f>
        <v>0</v>
      </c>
      <c r="N37" s="78"/>
      <c r="O37" s="77">
        <f>SUM(E37:M37)</f>
        <v>0</v>
      </c>
    </row>
    <row r="38" spans="2:18" x14ac:dyDescent="0.35">
      <c r="B38" s="56" t="s">
        <v>57</v>
      </c>
      <c r="C38" s="5"/>
      <c r="D38" s="5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2:18" ht="15" thickBot="1" x14ac:dyDescent="0.4">
      <c r="B39" s="7"/>
      <c r="C39" s="5"/>
      <c r="D39" s="5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2:18" ht="15" thickBot="1" x14ac:dyDescent="0.4">
      <c r="B40" s="54" t="s">
        <v>16</v>
      </c>
      <c r="C40" s="23"/>
      <c r="D40" s="23"/>
      <c r="E40" s="77">
        <f>E35+E37+E19</f>
        <v>0</v>
      </c>
      <c r="F40" s="78"/>
      <c r="G40" s="77">
        <f>G35+G37+G19</f>
        <v>0</v>
      </c>
      <c r="H40" s="78"/>
      <c r="I40" s="77">
        <f>I35+I37+I19</f>
        <v>0</v>
      </c>
      <c r="J40" s="78"/>
      <c r="K40" s="77">
        <f>K35+K37+K19</f>
        <v>0</v>
      </c>
      <c r="L40" s="78"/>
      <c r="M40" s="77">
        <f>M35+M37+M19</f>
        <v>0</v>
      </c>
      <c r="N40" s="78"/>
      <c r="O40" s="80">
        <f>SUM(E40:N40)</f>
        <v>0</v>
      </c>
    </row>
    <row r="41" spans="2:18" x14ac:dyDescent="0.35">
      <c r="D41" s="5"/>
      <c r="E41" s="81"/>
      <c r="F41" s="79"/>
      <c r="G41" s="81"/>
      <c r="H41" s="79"/>
      <c r="I41" s="79"/>
      <c r="J41" s="92"/>
      <c r="K41" s="79"/>
      <c r="L41" s="92"/>
      <c r="M41" s="79"/>
      <c r="N41" s="92"/>
      <c r="O41" s="79"/>
    </row>
    <row r="42" spans="2:18" x14ac:dyDescent="0.35">
      <c r="D42" s="5"/>
      <c r="E42" s="81"/>
      <c r="F42" s="79"/>
      <c r="G42" s="79"/>
      <c r="H42" s="92"/>
      <c r="I42" s="79"/>
      <c r="J42" s="92"/>
      <c r="K42" s="79"/>
      <c r="L42" s="92"/>
      <c r="M42" s="79"/>
      <c r="N42" s="92"/>
      <c r="O42" s="81">
        <f>O37+O35+O19</f>
        <v>0</v>
      </c>
    </row>
    <row r="43" spans="2:18" x14ac:dyDescent="0.35"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5"/>
    </row>
    <row r="44" spans="2:18" x14ac:dyDescent="0.35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2:18" x14ac:dyDescent="0.35"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2:18" x14ac:dyDescent="0.35"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2:18" x14ac:dyDescent="0.35"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2:18" x14ac:dyDescent="0.35"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5:15" x14ac:dyDescent="0.35"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5:15" x14ac:dyDescent="0.35"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5:15" x14ac:dyDescent="0.35"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5:15" x14ac:dyDescent="0.35"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5:15" x14ac:dyDescent="0.35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5:15" x14ac:dyDescent="0.35"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</sheetData>
  <mergeCells count="3">
    <mergeCell ref="Q12:V12"/>
    <mergeCell ref="Q23:R23"/>
    <mergeCell ref="Q24:R24"/>
  </mergeCells>
  <dataValidations count="1">
    <dataValidation type="list" allowBlank="1" showInputMessage="1" showErrorMessage="1" sqref="B5:B12" xr:uid="{00000000-0002-0000-0100-000000000000}">
      <formula1>$Q$27:$Q$35</formula1>
    </dataValidation>
  </dataValidations>
  <pageMargins left="0.7" right="0.7" top="0.75" bottom="0.75" header="0.3" footer="0.3"/>
  <pageSetup scale="67" fitToHeight="0" orientation="landscape" horizontalDpi="360" verticalDpi="360" r:id="rId1"/>
  <headerFooter>
    <oddHeader>&amp;C&amp;D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20A8-2810-499C-8065-0FD8557EB26D}">
  <sheetPr>
    <tabColor rgb="FFFFC000"/>
  </sheetPr>
  <dimension ref="A1:W54"/>
  <sheetViews>
    <sheetView workbookViewId="0">
      <selection activeCell="B5" sqref="B5"/>
    </sheetView>
  </sheetViews>
  <sheetFormatPr defaultRowHeight="14.5" x14ac:dyDescent="0.35"/>
  <cols>
    <col min="1" max="1" width="8.7265625" style="14"/>
    <col min="2" max="2" width="29.7265625" bestFit="1" customWidth="1"/>
    <col min="3" max="3" width="11.54296875" bestFit="1" customWidth="1"/>
    <col min="5" max="5" width="12.54296875" bestFit="1" customWidth="1"/>
    <col min="7" max="7" width="12.54296875" bestFit="1" customWidth="1"/>
    <col min="9" max="9" width="12.54296875" bestFit="1" customWidth="1"/>
    <col min="11" max="11" width="12.26953125" customWidth="1"/>
    <col min="13" max="13" width="12.54296875" bestFit="1" customWidth="1"/>
    <col min="15" max="15" width="13.81640625" bestFit="1" customWidth="1"/>
    <col min="16" max="16" width="9.26953125" bestFit="1" customWidth="1"/>
    <col min="17" max="17" width="24.54296875" customWidth="1"/>
    <col min="18" max="18" width="14" customWidth="1"/>
    <col min="19" max="19" width="11.453125" customWidth="1"/>
    <col min="20" max="20" width="13.81640625" bestFit="1" customWidth="1"/>
    <col min="21" max="21" width="13.453125" bestFit="1" customWidth="1"/>
    <col min="22" max="22" width="9.7265625" customWidth="1"/>
  </cols>
  <sheetData>
    <row r="1" spans="1:23" x14ac:dyDescent="0.35">
      <c r="B1" s="5"/>
      <c r="C1" s="5"/>
      <c r="D1" s="5"/>
      <c r="E1" s="6" t="s">
        <v>11</v>
      </c>
      <c r="F1" s="6"/>
      <c r="G1" s="6" t="s">
        <v>12</v>
      </c>
      <c r="H1" s="6"/>
      <c r="I1" s="6" t="s">
        <v>13</v>
      </c>
      <c r="J1" s="6"/>
      <c r="K1" s="6" t="s">
        <v>18</v>
      </c>
      <c r="L1" s="6"/>
      <c r="M1" s="6" t="s">
        <v>19</v>
      </c>
      <c r="N1" s="6"/>
      <c r="O1" s="6" t="s">
        <v>14</v>
      </c>
      <c r="Q1" s="66" t="s">
        <v>71</v>
      </c>
    </row>
    <row r="2" spans="1:23" s="13" customFormat="1" ht="44" thickBot="1" x14ac:dyDescent="0.35">
      <c r="A2" s="9" t="s">
        <v>17</v>
      </c>
      <c r="B2" s="46" t="s">
        <v>58</v>
      </c>
      <c r="C2" s="10"/>
      <c r="D2" s="10"/>
      <c r="E2" s="11"/>
      <c r="F2" s="12"/>
      <c r="G2" s="11"/>
      <c r="H2" s="12"/>
      <c r="I2" s="11"/>
      <c r="J2" s="12"/>
      <c r="K2" s="11"/>
      <c r="L2" s="12"/>
      <c r="M2" s="11"/>
      <c r="N2" s="12"/>
      <c r="O2" s="11"/>
      <c r="Q2" s="28" t="s">
        <v>72</v>
      </c>
      <c r="R2" s="28"/>
      <c r="S2" s="28"/>
      <c r="T2" s="28"/>
      <c r="U2" s="28"/>
    </row>
    <row r="3" spans="1:23" x14ac:dyDescent="0.35">
      <c r="A3" s="29"/>
      <c r="B3" s="30" t="s">
        <v>15</v>
      </c>
      <c r="C3" s="33">
        <v>28788</v>
      </c>
      <c r="D3" s="5"/>
      <c r="E3" s="79">
        <f>A3*C3</f>
        <v>0</v>
      </c>
      <c r="F3" s="81"/>
      <c r="G3" s="79">
        <f>C3*A3</f>
        <v>0</v>
      </c>
      <c r="H3" s="81"/>
      <c r="I3" s="79">
        <f>C3*A3</f>
        <v>0</v>
      </c>
      <c r="J3" s="81"/>
      <c r="K3" s="79">
        <f>C3*A3</f>
        <v>0</v>
      </c>
      <c r="L3" s="81"/>
      <c r="M3" s="79">
        <f>C3*A3</f>
        <v>0</v>
      </c>
      <c r="N3" s="81"/>
      <c r="O3" s="79">
        <f>SUM(E3:M3)</f>
        <v>0</v>
      </c>
      <c r="S3" s="97"/>
    </row>
    <row r="4" spans="1:23" x14ac:dyDescent="0.35">
      <c r="A4" s="31"/>
      <c r="B4" s="24" t="s">
        <v>0</v>
      </c>
      <c r="C4" s="32"/>
      <c r="D4" s="5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R4" s="3"/>
      <c r="S4" s="4"/>
      <c r="U4" s="8"/>
      <c r="V4" s="8"/>
      <c r="W4" s="8"/>
    </row>
    <row r="5" spans="1:23" x14ac:dyDescent="0.35">
      <c r="A5" s="31">
        <v>1</v>
      </c>
      <c r="B5" s="26" t="s">
        <v>20</v>
      </c>
      <c r="C5" s="33">
        <f>IF(B5="Level 0",$R$29, IF(B5="Level 1", $R$31, IF(B5="Level 2",$R$32, IF(B5="Level 3", $R$33, IF(B5="Level 4", $R$34, IF(B5="Level 5", $R$35,  IF(B5="Level 6", $R$36,  IF(B5="Level 7 or More", $R$37,0))))))))</f>
        <v>62652</v>
      </c>
      <c r="D5" s="5"/>
      <c r="E5" s="90">
        <f>A5*C5</f>
        <v>62652</v>
      </c>
      <c r="F5" s="90"/>
      <c r="G5" s="90">
        <f>C5*A5</f>
        <v>62652</v>
      </c>
      <c r="H5" s="90"/>
      <c r="I5" s="90">
        <f>C5*A5</f>
        <v>62652</v>
      </c>
      <c r="J5" s="90"/>
      <c r="K5" s="90">
        <f>C5*A5</f>
        <v>62652</v>
      </c>
      <c r="L5" s="90"/>
      <c r="M5" s="90">
        <f>C5*A5</f>
        <v>62652</v>
      </c>
      <c r="N5" s="90"/>
      <c r="O5" s="79">
        <f t="shared" ref="O5:O14" si="0">SUM(E5:M5)</f>
        <v>313260</v>
      </c>
      <c r="Q5" s="1" t="s">
        <v>31</v>
      </c>
      <c r="R5" s="20">
        <v>4500</v>
      </c>
      <c r="T5" s="8"/>
      <c r="U5" s="8"/>
      <c r="V5" s="8"/>
      <c r="W5" s="8"/>
    </row>
    <row r="6" spans="1:23" x14ac:dyDescent="0.35">
      <c r="A6" s="31"/>
      <c r="B6" s="26" t="s">
        <v>39</v>
      </c>
      <c r="C6" s="33">
        <f>IF(B6="Level 0",$R$29, IF(B6="Level 1", $R$31, IF(B6="Level 2",$R$32, IF(B6="Level 3", $R$33, IF(B6="Level 4", $R$34, IF(B6="Level 5", $R$35,  IF(B6="Level 6", $R$36,  IF(B6="Level 7 or More", $R$37,0))))))))</f>
        <v>0</v>
      </c>
      <c r="D6" s="5"/>
      <c r="E6" s="90">
        <f>A6*C6</f>
        <v>0</v>
      </c>
      <c r="F6" s="90"/>
      <c r="G6" s="90">
        <f>A6*C6</f>
        <v>0</v>
      </c>
      <c r="H6" s="90"/>
      <c r="I6" s="90">
        <f>A6*C6</f>
        <v>0</v>
      </c>
      <c r="J6" s="90"/>
      <c r="K6" s="90">
        <f>A6*C6</f>
        <v>0</v>
      </c>
      <c r="L6" s="90"/>
      <c r="M6" s="90">
        <f>A6*C6</f>
        <v>0</v>
      </c>
      <c r="N6" s="90"/>
      <c r="O6" s="79">
        <f t="shared" si="0"/>
        <v>0</v>
      </c>
      <c r="Q6" s="1"/>
    </row>
    <row r="7" spans="1:23" x14ac:dyDescent="0.35">
      <c r="A7" s="31"/>
      <c r="B7" s="26" t="s">
        <v>39</v>
      </c>
      <c r="C7" s="33">
        <f>IF(B7="Level 0",$R$29, IF(B7="Level 1", $R$31, IF(B7="Level 2",$R$32, IF(B7="Level 3", $R$33, IF(B7="Level 4", $R$34, IF(B7="Level 5", $R$35,  IF(B7="Level 6", $R$36,  IF(B7="Level 7 or More", $R$37,0))))))))</f>
        <v>0</v>
      </c>
      <c r="D7" s="5"/>
      <c r="E7" s="90">
        <f>A7*C7</f>
        <v>0</v>
      </c>
      <c r="F7" s="90"/>
      <c r="G7" s="90">
        <f>A7*C7</f>
        <v>0</v>
      </c>
      <c r="H7" s="90"/>
      <c r="I7" s="90">
        <f>A7*C7</f>
        <v>0</v>
      </c>
      <c r="J7" s="90"/>
      <c r="K7" s="90">
        <f>A7*C7</f>
        <v>0</v>
      </c>
      <c r="L7" s="90"/>
      <c r="M7" s="90">
        <f>A7*C7</f>
        <v>0</v>
      </c>
      <c r="N7" s="90"/>
      <c r="O7" s="79">
        <f t="shared" si="0"/>
        <v>0</v>
      </c>
      <c r="Q7" s="1" t="s">
        <v>41</v>
      </c>
    </row>
    <row r="8" spans="1:23" x14ac:dyDescent="0.35">
      <c r="A8" s="31"/>
      <c r="B8" s="26" t="s">
        <v>39</v>
      </c>
      <c r="C8" s="33">
        <f>IF(B8="Level 0",$R$29, IF(B8="Level 1", $R$31, IF(B8="Level 2",$R$32, IF(B8="Level 3", $R$33, IF(B8="Level 4", $R$34, IF(B8="Level 5", $R$35,  IF(B8="Level 6", $R$36,  IF(B8="Level 7 or More", $R$37,0))))))))</f>
        <v>0</v>
      </c>
      <c r="D8" s="5"/>
      <c r="E8" s="90">
        <f t="shared" ref="E8:E12" si="1">A8*C8</f>
        <v>0</v>
      </c>
      <c r="F8" s="90"/>
      <c r="G8" s="90">
        <f t="shared" ref="G8:G12" si="2">A8*C8</f>
        <v>0</v>
      </c>
      <c r="H8" s="90"/>
      <c r="I8" s="90">
        <f t="shared" ref="I8:I12" si="3">A8*C8</f>
        <v>0</v>
      </c>
      <c r="J8" s="90"/>
      <c r="K8" s="90">
        <f t="shared" ref="K8" si="4">A8*C8</f>
        <v>0</v>
      </c>
      <c r="L8" s="90"/>
      <c r="M8" s="90">
        <f t="shared" ref="M8" si="5">A8*C8</f>
        <v>0</v>
      </c>
      <c r="N8" s="90"/>
      <c r="O8" s="79">
        <f t="shared" si="0"/>
        <v>0</v>
      </c>
      <c r="Q8" s="2" t="s">
        <v>42</v>
      </c>
      <c r="R8" s="65">
        <v>4750</v>
      </c>
    </row>
    <row r="9" spans="1:23" x14ac:dyDescent="0.35">
      <c r="A9" s="31"/>
      <c r="B9" s="26" t="s">
        <v>39</v>
      </c>
      <c r="C9" s="33">
        <f>IF(B9="Level 0",$R$29, IF(B9="Level 1", $R$31, IF(B9="Level 2",$R$32, IF(B9="Level 3", $R$33, IF(B9="Level 4", $R$34, IF(B9="Level 5", $R$35,  IF(B9="Level 6", $R$36,  IF(B9="Level 7 or More", $R$37,0))))))))</f>
        <v>0</v>
      </c>
      <c r="D9" s="5"/>
      <c r="E9" s="90">
        <f t="shared" si="1"/>
        <v>0</v>
      </c>
      <c r="F9" s="90"/>
      <c r="G9" s="90">
        <f t="shared" si="2"/>
        <v>0</v>
      </c>
      <c r="H9" s="90"/>
      <c r="I9" s="90">
        <f t="shared" si="3"/>
        <v>0</v>
      </c>
      <c r="J9" s="90"/>
      <c r="K9" s="90">
        <f>A9*C9</f>
        <v>0</v>
      </c>
      <c r="L9" s="90"/>
      <c r="M9" s="90">
        <f>A9*C9</f>
        <v>0</v>
      </c>
      <c r="N9" s="90"/>
      <c r="O9" s="79">
        <f t="shared" si="0"/>
        <v>0</v>
      </c>
      <c r="Q9" s="2" t="s">
        <v>43</v>
      </c>
      <c r="R9" s="65">
        <v>12400</v>
      </c>
    </row>
    <row r="10" spans="1:23" ht="15" thickBot="1" x14ac:dyDescent="0.4">
      <c r="A10" s="31"/>
      <c r="B10" s="26" t="s">
        <v>39</v>
      </c>
      <c r="C10" s="33">
        <f>IF(B10="Level 0",$R$29, IF(B10="Level 1", $R$31, IF(B10="Level 2",$R$32, IF(B10="Level 3", $R$33, IF(B10="Level 4", $R$34, IF(B10="Level 5", $R$35,  IF(B10="Level 6", $R$36,  IF(B10="Level 7 or More", $R$37,0))))))))</f>
        <v>0</v>
      </c>
      <c r="D10" s="5"/>
      <c r="E10" s="90">
        <f t="shared" si="1"/>
        <v>0</v>
      </c>
      <c r="F10" s="90"/>
      <c r="G10" s="90">
        <f t="shared" si="2"/>
        <v>0</v>
      </c>
      <c r="H10" s="90"/>
      <c r="I10" s="90">
        <f t="shared" si="3"/>
        <v>0</v>
      </c>
      <c r="J10" s="90"/>
      <c r="K10" s="90">
        <f>A10*C10</f>
        <v>0</v>
      </c>
      <c r="L10" s="90"/>
      <c r="M10" s="90">
        <f>A10*C10</f>
        <v>0</v>
      </c>
      <c r="N10" s="90"/>
      <c r="O10" s="79">
        <f t="shared" si="0"/>
        <v>0</v>
      </c>
      <c r="Q10" s="1"/>
    </row>
    <row r="11" spans="1:23" ht="15" thickBot="1" x14ac:dyDescent="0.4">
      <c r="A11" s="31"/>
      <c r="B11" s="26" t="s">
        <v>39</v>
      </c>
      <c r="C11" s="33">
        <f>IF(B11="Level 0",$R$29, IF(B11="Level 1", $R$31, IF(B11="Level 2",$R$32, IF(B11="Level 3", $R$33, IF(B11="Level 4", $R$34, IF(B11="Level 5", $R$35,  IF(B11="Level 6", $R$36,  IF(B11="Level 7 or More", $R$37,0))))))))</f>
        <v>0</v>
      </c>
      <c r="D11" s="5"/>
      <c r="E11" s="90">
        <f t="shared" si="1"/>
        <v>0</v>
      </c>
      <c r="F11" s="90"/>
      <c r="G11" s="90">
        <f t="shared" si="2"/>
        <v>0</v>
      </c>
      <c r="H11" s="90"/>
      <c r="I11" s="90">
        <f t="shared" si="3"/>
        <v>0</v>
      </c>
      <c r="J11" s="90"/>
      <c r="K11" s="90">
        <f>A11*C11</f>
        <v>0</v>
      </c>
      <c r="L11" s="90"/>
      <c r="M11" s="90">
        <f>A11*C11</f>
        <v>0</v>
      </c>
      <c r="N11" s="90"/>
      <c r="O11" s="79">
        <f t="shared" si="0"/>
        <v>0</v>
      </c>
      <c r="Q11" s="120" t="s">
        <v>73</v>
      </c>
      <c r="R11" s="121"/>
      <c r="S11" s="121"/>
      <c r="T11" s="121"/>
      <c r="U11" s="121"/>
      <c r="V11" s="122"/>
    </row>
    <row r="12" spans="1:23" ht="15.75" customHeight="1" thickBot="1" x14ac:dyDescent="0.4">
      <c r="A12" s="34"/>
      <c r="B12" s="26" t="s">
        <v>39</v>
      </c>
      <c r="C12" s="36">
        <f>IF(B12="Level 0",$R$29, IF(B12="Level 1", $R$31, IF(B12="Level 2",$R$32, IF(B12="Level 3", $R$33, IF(B12="Level 4", $R$34, IF(B12="Level 5", $R$35,  IF(B12="Level 6", $R$36,  IF(B12="Level 7 or More", $R$37,0))))))))</f>
        <v>0</v>
      </c>
      <c r="D12" s="5"/>
      <c r="E12" s="90">
        <f t="shared" si="1"/>
        <v>0</v>
      </c>
      <c r="F12" s="91"/>
      <c r="G12" s="90">
        <f t="shared" si="2"/>
        <v>0</v>
      </c>
      <c r="H12" s="91"/>
      <c r="I12" s="90">
        <f t="shared" si="3"/>
        <v>0</v>
      </c>
      <c r="J12" s="91"/>
      <c r="K12" s="90">
        <f>A12*C12</f>
        <v>0</v>
      </c>
      <c r="L12" s="91"/>
      <c r="M12" s="83">
        <f>A12*C12</f>
        <v>0</v>
      </c>
      <c r="N12" s="91"/>
      <c r="O12" s="79">
        <f t="shared" si="0"/>
        <v>0</v>
      </c>
      <c r="Q12" s="68" t="s">
        <v>2</v>
      </c>
      <c r="R12" s="69"/>
      <c r="S12" s="69"/>
      <c r="T12" s="69"/>
      <c r="U12" s="69"/>
      <c r="V12" s="70"/>
    </row>
    <row r="13" spans="1:23" x14ac:dyDescent="0.35">
      <c r="B13" s="57" t="s">
        <v>37</v>
      </c>
      <c r="C13" s="58"/>
      <c r="D13" s="5"/>
      <c r="E13" s="90">
        <f>SUM(E5:E12)</f>
        <v>62652</v>
      </c>
      <c r="F13" s="91"/>
      <c r="G13" s="90">
        <f>SUM(G5:G12)</f>
        <v>62652</v>
      </c>
      <c r="H13" s="91"/>
      <c r="I13" s="90">
        <f>SUM(I5:I12)</f>
        <v>62652</v>
      </c>
      <c r="J13" s="91"/>
      <c r="K13" s="90">
        <f>SUM(K5:K12)</f>
        <v>62652</v>
      </c>
      <c r="L13" s="91"/>
      <c r="M13" s="90">
        <f>SUM(M5:M12)</f>
        <v>62652</v>
      </c>
      <c r="N13" s="91"/>
      <c r="O13" s="83">
        <f t="shared" si="0"/>
        <v>313260</v>
      </c>
      <c r="Q13" s="103"/>
      <c r="R13" s="104"/>
      <c r="S13" s="71" t="s">
        <v>68</v>
      </c>
      <c r="T13" s="71" t="s">
        <v>69</v>
      </c>
      <c r="U13" s="71" t="s">
        <v>70</v>
      </c>
      <c r="V13" s="72" t="s">
        <v>10</v>
      </c>
    </row>
    <row r="14" spans="1:23" ht="23.5" thickBot="1" x14ac:dyDescent="0.4">
      <c r="B14" s="59" t="s">
        <v>28</v>
      </c>
      <c r="C14" s="60"/>
      <c r="D14" s="23"/>
      <c r="E14" s="77">
        <f>E13+E3</f>
        <v>62652</v>
      </c>
      <c r="F14" s="82"/>
      <c r="G14" s="77">
        <f>G13+G3</f>
        <v>62652</v>
      </c>
      <c r="H14" s="82"/>
      <c r="I14" s="77">
        <f>I13+I3</f>
        <v>62652</v>
      </c>
      <c r="J14" s="82"/>
      <c r="K14" s="77">
        <f>K13+K3</f>
        <v>62652</v>
      </c>
      <c r="L14" s="82"/>
      <c r="M14" s="77">
        <f>M13+M3</f>
        <v>62652</v>
      </c>
      <c r="N14" s="82"/>
      <c r="O14" s="77">
        <f t="shared" si="0"/>
        <v>313260</v>
      </c>
      <c r="Q14" s="93" t="s">
        <v>3</v>
      </c>
      <c r="R14" s="94"/>
      <c r="S14" s="75">
        <v>418</v>
      </c>
      <c r="T14" s="75">
        <v>418</v>
      </c>
      <c r="U14" s="75">
        <v>418</v>
      </c>
      <c r="V14" s="105">
        <f>SUM(S14:U14)</f>
        <v>1254</v>
      </c>
    </row>
    <row r="15" spans="1:23" ht="23.5" thickBot="1" x14ac:dyDescent="0.4">
      <c r="C15" s="4"/>
      <c r="D15" s="5"/>
      <c r="E15" s="83"/>
      <c r="F15" s="91"/>
      <c r="G15" s="83"/>
      <c r="H15" s="91"/>
      <c r="I15" s="83"/>
      <c r="J15" s="91"/>
      <c r="K15" s="83"/>
      <c r="L15" s="91"/>
      <c r="M15" s="83"/>
      <c r="N15" s="91"/>
      <c r="O15" s="79"/>
      <c r="Q15" s="93" t="s">
        <v>4</v>
      </c>
      <c r="R15" s="94"/>
      <c r="S15" s="75">
        <v>4254</v>
      </c>
      <c r="T15" s="75">
        <v>4254</v>
      </c>
      <c r="U15" s="75">
        <v>4254</v>
      </c>
      <c r="V15" s="105">
        <f t="shared" ref="V15:V26" si="6">SUM(S15:U15)</f>
        <v>12762</v>
      </c>
    </row>
    <row r="16" spans="1:23" ht="28" thickBot="1" x14ac:dyDescent="0.4">
      <c r="B16" s="37" t="s">
        <v>66</v>
      </c>
      <c r="C16" s="8"/>
      <c r="E16" s="85"/>
      <c r="F16" s="85"/>
      <c r="G16" s="79"/>
      <c r="H16" s="85"/>
      <c r="I16" s="85"/>
      <c r="J16" s="85"/>
      <c r="K16" s="85"/>
      <c r="L16" s="85"/>
      <c r="M16" s="85"/>
      <c r="N16" s="85"/>
      <c r="O16" s="85"/>
      <c r="Q16" s="93" t="s">
        <v>74</v>
      </c>
      <c r="R16" s="94"/>
      <c r="S16" s="75">
        <v>9826</v>
      </c>
      <c r="T16" s="75">
        <v>9826</v>
      </c>
      <c r="U16" s="75">
        <v>9826</v>
      </c>
      <c r="V16" s="105">
        <f t="shared" si="6"/>
        <v>29478</v>
      </c>
    </row>
    <row r="17" spans="1:23" x14ac:dyDescent="0.35">
      <c r="A17" s="39"/>
      <c r="B17" s="38" t="s">
        <v>30</v>
      </c>
      <c r="C17" s="5"/>
      <c r="D17" s="5"/>
      <c r="E17" s="79">
        <f>V28*A17</f>
        <v>0</v>
      </c>
      <c r="F17" s="81"/>
      <c r="G17" s="79">
        <f>E17*1.1</f>
        <v>0</v>
      </c>
      <c r="H17" s="81"/>
      <c r="I17" s="79">
        <f>G17*1.1</f>
        <v>0</v>
      </c>
      <c r="J17" s="81"/>
      <c r="K17" s="79">
        <f>I17*1.1</f>
        <v>0</v>
      </c>
      <c r="L17" s="81"/>
      <c r="M17" s="79">
        <f>K17*1.1</f>
        <v>0</v>
      </c>
      <c r="N17" s="81"/>
      <c r="O17" s="79">
        <f>SUM(E17:M17)</f>
        <v>0</v>
      </c>
      <c r="Q17" s="93" t="s">
        <v>75</v>
      </c>
      <c r="R17" s="94"/>
      <c r="S17" s="75">
        <v>40</v>
      </c>
      <c r="T17" s="75"/>
      <c r="U17" s="75"/>
      <c r="V17" s="105">
        <f t="shared" si="6"/>
        <v>40</v>
      </c>
    </row>
    <row r="18" spans="1:23" ht="15" thickBot="1" x14ac:dyDescent="0.4">
      <c r="A18" s="40"/>
      <c r="B18" s="38" t="s">
        <v>36</v>
      </c>
      <c r="C18" s="5"/>
      <c r="D18" s="5"/>
      <c r="E18" s="79">
        <f>R5*A18</f>
        <v>0</v>
      </c>
      <c r="F18" s="81"/>
      <c r="G18" s="79">
        <f>E18*1.1</f>
        <v>0</v>
      </c>
      <c r="H18" s="81"/>
      <c r="I18" s="79">
        <f>G18*1.1</f>
        <v>0</v>
      </c>
      <c r="J18" s="81"/>
      <c r="K18" s="79">
        <f>I18*1.1</f>
        <v>0</v>
      </c>
      <c r="L18" s="81"/>
      <c r="M18" s="79">
        <f>K18*1.1</f>
        <v>0</v>
      </c>
      <c r="N18" s="81"/>
      <c r="O18" s="79">
        <f>SUM(E18:M18)</f>
        <v>0</v>
      </c>
      <c r="Q18" s="93" t="s">
        <v>7</v>
      </c>
      <c r="R18" s="94"/>
      <c r="S18" s="75">
        <v>20.69</v>
      </c>
      <c r="T18" s="75">
        <v>20.69</v>
      </c>
      <c r="U18" s="75">
        <v>20.69</v>
      </c>
      <c r="V18" s="105">
        <f>SUM(S18:U18)</f>
        <v>62.070000000000007</v>
      </c>
    </row>
    <row r="19" spans="1:23" ht="15" thickBot="1" x14ac:dyDescent="0.4">
      <c r="B19" s="61" t="s">
        <v>29</v>
      </c>
      <c r="C19" s="23"/>
      <c r="D19" s="23"/>
      <c r="E19" s="78">
        <f>SUM(E17:E18)</f>
        <v>0</v>
      </c>
      <c r="F19" s="82"/>
      <c r="G19" s="78">
        <f>SUM(G17:G18)</f>
        <v>0</v>
      </c>
      <c r="H19" s="82"/>
      <c r="I19" s="78">
        <f>SUM(I17:I18)</f>
        <v>0</v>
      </c>
      <c r="J19" s="82"/>
      <c r="K19" s="78">
        <f>SUM(K17:K18)</f>
        <v>0</v>
      </c>
      <c r="L19" s="82"/>
      <c r="M19" s="78">
        <f>SUM(M17:M18)</f>
        <v>0</v>
      </c>
      <c r="N19" s="82"/>
      <c r="O19" s="78">
        <f>SUM(O17:O18)</f>
        <v>0</v>
      </c>
      <c r="Q19" s="93" t="s">
        <v>5</v>
      </c>
      <c r="R19" s="94"/>
      <c r="S19" s="75">
        <v>110.85</v>
      </c>
      <c r="T19" s="75">
        <v>110.85</v>
      </c>
      <c r="U19" s="75">
        <v>110.85</v>
      </c>
      <c r="V19" s="105">
        <f>SUM(S19:U19)</f>
        <v>332.54999999999995</v>
      </c>
    </row>
    <row r="20" spans="1:23" ht="46.5" customHeight="1" thickBot="1" x14ac:dyDescent="0.4">
      <c r="C20" s="5"/>
      <c r="D20" s="5"/>
      <c r="E20" s="83"/>
      <c r="F20" s="81"/>
      <c r="G20" s="79"/>
      <c r="H20" s="81"/>
      <c r="I20" s="79"/>
      <c r="J20" s="81"/>
      <c r="K20" s="79"/>
      <c r="L20" s="81"/>
      <c r="M20" s="79"/>
      <c r="N20" s="81"/>
      <c r="O20" s="79"/>
      <c r="Q20" s="93" t="s">
        <v>6</v>
      </c>
      <c r="R20" s="94"/>
      <c r="S20" s="75">
        <v>100</v>
      </c>
      <c r="T20" s="75">
        <v>100</v>
      </c>
      <c r="U20" s="75">
        <v>100</v>
      </c>
      <c r="V20" s="105">
        <f>SUM(S20:U20)</f>
        <v>300</v>
      </c>
    </row>
    <row r="21" spans="1:23" ht="35" customHeight="1" thickBot="1" x14ac:dyDescent="0.4">
      <c r="B21" s="54" t="s">
        <v>32</v>
      </c>
      <c r="C21" s="23"/>
      <c r="D21" s="23"/>
      <c r="E21" s="77">
        <f>E19+E14</f>
        <v>62652</v>
      </c>
      <c r="F21" s="78"/>
      <c r="G21" s="77">
        <f>G19+G14</f>
        <v>62652</v>
      </c>
      <c r="H21" s="78"/>
      <c r="I21" s="77">
        <f>I19+I14</f>
        <v>62652</v>
      </c>
      <c r="J21" s="78"/>
      <c r="K21" s="77">
        <f>K19+K14</f>
        <v>62652</v>
      </c>
      <c r="L21" s="78"/>
      <c r="M21" s="77">
        <f>M19+M14</f>
        <v>62652</v>
      </c>
      <c r="N21" s="78"/>
      <c r="O21" s="77">
        <f>O19+O14</f>
        <v>313260</v>
      </c>
      <c r="Q21" s="109" t="s">
        <v>76</v>
      </c>
      <c r="S21" s="110">
        <v>22</v>
      </c>
      <c r="T21" s="110">
        <v>22</v>
      </c>
      <c r="U21" s="110">
        <v>22</v>
      </c>
      <c r="V21" s="111">
        <f>SUM(S21:U21)</f>
        <v>66</v>
      </c>
    </row>
    <row r="22" spans="1:23" ht="23.5" customHeight="1" thickBot="1" x14ac:dyDescent="0.4">
      <c r="B22" s="5"/>
      <c r="C22" s="5"/>
      <c r="D22" s="5"/>
      <c r="E22" s="83"/>
      <c r="F22" s="79"/>
      <c r="G22" s="84"/>
      <c r="H22" s="79"/>
      <c r="I22" s="84"/>
      <c r="J22" s="79"/>
      <c r="K22" s="84"/>
      <c r="L22" s="79"/>
      <c r="M22" s="84"/>
      <c r="N22" s="79"/>
      <c r="O22" s="83"/>
      <c r="Q22" s="95" t="s">
        <v>63</v>
      </c>
      <c r="R22" s="96"/>
      <c r="S22" s="75">
        <v>37.14</v>
      </c>
      <c r="T22" s="75">
        <v>37.14</v>
      </c>
      <c r="U22" s="75">
        <v>37.14</v>
      </c>
      <c r="V22" s="105">
        <f>SUM(S22:U22)</f>
        <v>111.42</v>
      </c>
    </row>
    <row r="23" spans="1:23" ht="24.75" customHeight="1" thickBot="1" x14ac:dyDescent="0.4">
      <c r="B23" s="41" t="s">
        <v>44</v>
      </c>
      <c r="C23" s="7"/>
      <c r="D23" s="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Q23" s="95" t="s">
        <v>8</v>
      </c>
      <c r="R23" s="96"/>
      <c r="S23" s="75">
        <v>69.569999999999993</v>
      </c>
      <c r="T23" s="75">
        <v>69.569999999999993</v>
      </c>
      <c r="U23" s="75">
        <v>69.569999999999993</v>
      </c>
      <c r="V23" s="105">
        <f t="shared" si="6"/>
        <v>208.70999999999998</v>
      </c>
    </row>
    <row r="24" spans="1:23" ht="15" customHeight="1" x14ac:dyDescent="0.35">
      <c r="A24" s="29"/>
      <c r="B24" s="42" t="s">
        <v>15</v>
      </c>
      <c r="C24" s="65">
        <f>R8</f>
        <v>4750</v>
      </c>
      <c r="D24" s="5"/>
      <c r="E24" s="83">
        <f>C24*A24</f>
        <v>0</v>
      </c>
      <c r="F24" s="79"/>
      <c r="G24" s="83">
        <f>C24*A24</f>
        <v>0</v>
      </c>
      <c r="H24" s="79"/>
      <c r="I24" s="83">
        <f>C24*A24</f>
        <v>0</v>
      </c>
      <c r="J24" s="79"/>
      <c r="K24" s="83">
        <f>C24*A24</f>
        <v>0</v>
      </c>
      <c r="L24" s="79"/>
      <c r="M24" s="83">
        <f>C24*A24</f>
        <v>0</v>
      </c>
      <c r="N24" s="79"/>
      <c r="O24" s="83">
        <f>SUM(E24:N24)</f>
        <v>0</v>
      </c>
      <c r="Q24" s="95" t="s">
        <v>9</v>
      </c>
      <c r="R24" s="96"/>
      <c r="S24" s="75">
        <v>1881</v>
      </c>
      <c r="T24" s="75">
        <v>1881</v>
      </c>
      <c r="U24" s="75">
        <v>1881</v>
      </c>
      <c r="V24" s="105">
        <f t="shared" si="6"/>
        <v>5643</v>
      </c>
    </row>
    <row r="25" spans="1:23" x14ac:dyDescent="0.35">
      <c r="A25" s="31"/>
      <c r="B25" s="42" t="s">
        <v>33</v>
      </c>
      <c r="C25" s="65">
        <f>R9</f>
        <v>12400</v>
      </c>
      <c r="D25" s="7"/>
      <c r="E25" s="83">
        <f>C25*A25</f>
        <v>0</v>
      </c>
      <c r="F25" s="79"/>
      <c r="G25" s="83">
        <f>C25*A25</f>
        <v>0</v>
      </c>
      <c r="H25" s="79"/>
      <c r="I25" s="83">
        <f>C25*A25</f>
        <v>0</v>
      </c>
      <c r="J25" s="79"/>
      <c r="K25" s="83">
        <f>C25*A25</f>
        <v>0</v>
      </c>
      <c r="L25" s="79"/>
      <c r="M25" s="83">
        <f>C25*A25</f>
        <v>0</v>
      </c>
      <c r="N25" s="79"/>
      <c r="O25" s="83">
        <f>SUM(E25:N25)</f>
        <v>0</v>
      </c>
      <c r="Q25" s="123" t="s">
        <v>64</v>
      </c>
      <c r="R25" s="124"/>
      <c r="S25" s="75">
        <v>100</v>
      </c>
      <c r="T25" s="106"/>
      <c r="U25" s="106"/>
      <c r="V25" s="105">
        <f t="shared" si="6"/>
        <v>100</v>
      </c>
    </row>
    <row r="26" spans="1:23" ht="15" thickBot="1" x14ac:dyDescent="0.4">
      <c r="A26" s="34"/>
      <c r="B26" s="62"/>
      <c r="C26" s="52"/>
      <c r="D26" s="7"/>
      <c r="E26" s="79">
        <f>C26*A26</f>
        <v>0</v>
      </c>
      <c r="F26" s="79"/>
      <c r="G26" s="79">
        <f>E26</f>
        <v>0</v>
      </c>
      <c r="H26" s="79"/>
      <c r="I26" s="79">
        <f>G26</f>
        <v>0</v>
      </c>
      <c r="J26" s="79"/>
      <c r="K26" s="79">
        <f>I26</f>
        <v>0</v>
      </c>
      <c r="L26" s="79"/>
      <c r="M26" s="79">
        <f>K26</f>
        <v>0</v>
      </c>
      <c r="N26" s="79"/>
      <c r="O26" s="83">
        <f>SUM(E26:N26)</f>
        <v>0</v>
      </c>
      <c r="Q26" s="125" t="s">
        <v>65</v>
      </c>
      <c r="R26" s="126"/>
      <c r="S26" s="102"/>
      <c r="T26" s="106"/>
      <c r="U26" s="106"/>
      <c r="V26" s="105">
        <f t="shared" si="6"/>
        <v>0</v>
      </c>
    </row>
    <row r="27" spans="1:23" ht="15" thickBot="1" x14ac:dyDescent="0.4">
      <c r="B27" s="54" t="s">
        <v>35</v>
      </c>
      <c r="C27" s="23"/>
      <c r="D27" s="21"/>
      <c r="E27" s="77">
        <f>SUM(E24:E26)</f>
        <v>0</v>
      </c>
      <c r="F27" s="78"/>
      <c r="G27" s="77">
        <f>SUM(G24:G26)</f>
        <v>0</v>
      </c>
      <c r="H27" s="78"/>
      <c r="I27" s="77">
        <f>SUM(I24:I26)</f>
        <v>0</v>
      </c>
      <c r="J27" s="78"/>
      <c r="K27" s="77">
        <f>SUM(K24:K26)</f>
        <v>0</v>
      </c>
      <c r="L27" s="78"/>
      <c r="M27" s="77">
        <f>SUM(M24:M26)</f>
        <v>0</v>
      </c>
      <c r="N27" s="78"/>
      <c r="O27" s="77">
        <f>SUM(E27:N27)</f>
        <v>0</v>
      </c>
      <c r="Q27" s="73" t="s">
        <v>10</v>
      </c>
      <c r="R27" s="74"/>
      <c r="S27" s="112">
        <f>SUM(S14:S26)</f>
        <v>16879.25</v>
      </c>
      <c r="T27" s="112">
        <f>SUM(T14:T24)</f>
        <v>16739.25</v>
      </c>
      <c r="U27" s="112">
        <f>SUM(U14:U24)</f>
        <v>16739.25</v>
      </c>
      <c r="V27" s="113">
        <f>SUM(V14:V26)</f>
        <v>50357.75</v>
      </c>
      <c r="W27" t="s">
        <v>40</v>
      </c>
    </row>
    <row r="28" spans="1:23" ht="15" thickBot="1" x14ac:dyDescent="0.4">
      <c r="B28" s="22"/>
      <c r="C28" s="5"/>
      <c r="D28" s="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Q28" s="114"/>
      <c r="R28" s="115"/>
      <c r="S28" s="116"/>
      <c r="T28" s="116"/>
      <c r="U28" s="116"/>
      <c r="V28" s="76">
        <f>V27-V24</f>
        <v>44714.75</v>
      </c>
    </row>
    <row r="29" spans="1:23" ht="15.75" customHeight="1" thickBot="1" x14ac:dyDescent="0.4">
      <c r="A29" s="45"/>
      <c r="B29" s="43" t="s">
        <v>1</v>
      </c>
      <c r="C29" s="44"/>
      <c r="D29" s="7"/>
      <c r="E29" s="79">
        <f>C29*A29</f>
        <v>0</v>
      </c>
      <c r="F29" s="79"/>
      <c r="G29" s="79">
        <f>C29*A29</f>
        <v>0</v>
      </c>
      <c r="H29" s="79"/>
      <c r="I29" s="79">
        <f>C29*A29</f>
        <v>0</v>
      </c>
      <c r="J29" s="79"/>
      <c r="K29" s="79">
        <f>C29*A29</f>
        <v>0</v>
      </c>
      <c r="L29" s="79"/>
      <c r="M29" s="79">
        <f>C29*A29</f>
        <v>0</v>
      </c>
      <c r="N29" s="79"/>
      <c r="O29" s="79">
        <f>SUM(E29:M29)</f>
        <v>0</v>
      </c>
      <c r="Q29" s="103" t="s">
        <v>39</v>
      </c>
      <c r="R29" s="117" t="s">
        <v>77</v>
      </c>
    </row>
    <row r="30" spans="1:23" ht="15" thickBot="1" x14ac:dyDescent="0.4">
      <c r="B30" s="7"/>
      <c r="C30" s="5"/>
      <c r="D30" s="7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Q30" s="131" t="s">
        <v>27</v>
      </c>
      <c r="R30" s="98">
        <v>62232</v>
      </c>
    </row>
    <row r="31" spans="1:23" ht="15" thickBot="1" x14ac:dyDescent="0.4">
      <c r="B31" s="43" t="s">
        <v>38</v>
      </c>
      <c r="C31" s="53"/>
      <c r="D31" s="53"/>
      <c r="E31" s="86">
        <f>E27+E29</f>
        <v>0</v>
      </c>
      <c r="F31" s="87"/>
      <c r="G31" s="86">
        <f>G27+G29</f>
        <v>0</v>
      </c>
      <c r="H31" s="87"/>
      <c r="I31" s="86">
        <f>I27+I29</f>
        <v>0</v>
      </c>
      <c r="J31" s="87"/>
      <c r="K31" s="86">
        <f>K27+K29</f>
        <v>0</v>
      </c>
      <c r="L31" s="87"/>
      <c r="M31" s="86">
        <f>M27+M29</f>
        <v>0</v>
      </c>
      <c r="N31" s="87"/>
      <c r="O31" s="87">
        <f>SUM(E31:M31)</f>
        <v>0</v>
      </c>
      <c r="Q31" s="118" t="s">
        <v>20</v>
      </c>
      <c r="R31" s="98">
        <v>62652</v>
      </c>
    </row>
    <row r="32" spans="1:23" ht="15" thickBot="1" x14ac:dyDescent="0.4">
      <c r="B32" s="67"/>
      <c r="C32" s="53"/>
      <c r="D32" s="53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Q32" s="118" t="s">
        <v>21</v>
      </c>
      <c r="R32" s="98">
        <v>63120</v>
      </c>
    </row>
    <row r="33" spans="2:18" ht="15" thickBot="1" x14ac:dyDescent="0.4">
      <c r="B33" s="43" t="s">
        <v>62</v>
      </c>
      <c r="C33" s="53"/>
      <c r="D33" s="53"/>
      <c r="E33" s="87">
        <f>E31+E21</f>
        <v>62652</v>
      </c>
      <c r="F33" s="87"/>
      <c r="G33" s="87">
        <f>G31+G21</f>
        <v>62652</v>
      </c>
      <c r="H33" s="87"/>
      <c r="I33" s="87">
        <f>I31+I21</f>
        <v>62652</v>
      </c>
      <c r="J33" s="87"/>
      <c r="K33" s="87">
        <f>K31+K21</f>
        <v>62652</v>
      </c>
      <c r="L33" s="87"/>
      <c r="M33" s="87">
        <f>M31+M21</f>
        <v>62652</v>
      </c>
      <c r="N33" s="87"/>
      <c r="O33" s="87">
        <f>O31+O21</f>
        <v>313260</v>
      </c>
      <c r="Q33" s="118" t="s">
        <v>22</v>
      </c>
      <c r="R33" s="98">
        <v>65640</v>
      </c>
    </row>
    <row r="34" spans="2:18" ht="15" thickBot="1" x14ac:dyDescent="0.4">
      <c r="B34" s="5"/>
      <c r="C34" s="5"/>
      <c r="D34" s="5"/>
      <c r="E34" s="84"/>
      <c r="F34" s="79"/>
      <c r="G34" s="84"/>
      <c r="H34" s="79"/>
      <c r="I34" s="84"/>
      <c r="J34" s="79"/>
      <c r="K34" s="84"/>
      <c r="L34" s="79"/>
      <c r="M34" s="84"/>
      <c r="N34" s="79"/>
      <c r="O34" s="84"/>
      <c r="Q34" s="118" t="s">
        <v>23</v>
      </c>
      <c r="R34" s="98">
        <v>67824</v>
      </c>
    </row>
    <row r="35" spans="2:18" ht="28.5" thickBot="1" x14ac:dyDescent="0.4">
      <c r="B35" s="55" t="s">
        <v>59</v>
      </c>
      <c r="C35" s="23"/>
      <c r="D35" s="23"/>
      <c r="E35" s="77">
        <f>E31+E14</f>
        <v>62652</v>
      </c>
      <c r="F35" s="78"/>
      <c r="G35" s="77">
        <f>G31+G14</f>
        <v>62652</v>
      </c>
      <c r="H35" s="78"/>
      <c r="I35" s="77">
        <f>I31+I14</f>
        <v>62652</v>
      </c>
      <c r="J35" s="78"/>
      <c r="K35" s="77">
        <f>K31+K14</f>
        <v>62652</v>
      </c>
      <c r="L35" s="78"/>
      <c r="M35" s="77">
        <f>M31+M14</f>
        <v>62652</v>
      </c>
      <c r="N35" s="78"/>
      <c r="O35" s="77">
        <f>O14+O31</f>
        <v>313260</v>
      </c>
      <c r="Q35" s="118" t="s">
        <v>24</v>
      </c>
      <c r="R35" s="98">
        <v>70344</v>
      </c>
    </row>
    <row r="36" spans="2:18" ht="15" thickBot="1" x14ac:dyDescent="0.4">
      <c r="B36" s="5" t="s">
        <v>60</v>
      </c>
      <c r="C36" s="5"/>
      <c r="D36" s="5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Q36" s="118" t="s">
        <v>25</v>
      </c>
      <c r="R36" s="98">
        <v>72960</v>
      </c>
    </row>
    <row r="37" spans="2:18" ht="15" thickBot="1" x14ac:dyDescent="0.4">
      <c r="B37" s="54" t="s">
        <v>34</v>
      </c>
      <c r="C37" s="23"/>
      <c r="D37" s="23"/>
      <c r="E37" s="77">
        <f>E35*0.08</f>
        <v>5012.16</v>
      </c>
      <c r="F37" s="78"/>
      <c r="G37" s="77">
        <f>G35*0.08</f>
        <v>5012.16</v>
      </c>
      <c r="H37" s="78"/>
      <c r="I37" s="77">
        <f>I35*0.08</f>
        <v>5012.16</v>
      </c>
      <c r="J37" s="78"/>
      <c r="K37" s="77">
        <f>K35*0.08</f>
        <v>5012.16</v>
      </c>
      <c r="L37" s="78"/>
      <c r="M37" s="77">
        <f>M35*0.08</f>
        <v>5012.16</v>
      </c>
      <c r="N37" s="78"/>
      <c r="O37" s="77">
        <f>SUM(E37:M37)</f>
        <v>25060.799999999999</v>
      </c>
      <c r="Q37" s="119" t="s">
        <v>26</v>
      </c>
      <c r="R37" s="98">
        <v>75564</v>
      </c>
    </row>
    <row r="38" spans="2:18" x14ac:dyDescent="0.35">
      <c r="B38" s="56" t="s">
        <v>57</v>
      </c>
      <c r="C38" s="5"/>
      <c r="D38" s="5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2:18" ht="15" thickBot="1" x14ac:dyDescent="0.4">
      <c r="B39" s="7"/>
      <c r="C39" s="5"/>
      <c r="D39" s="5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2:18" ht="15" thickBot="1" x14ac:dyDescent="0.4">
      <c r="B40" s="54" t="s">
        <v>16</v>
      </c>
      <c r="C40" s="23"/>
      <c r="D40" s="23"/>
      <c r="E40" s="77">
        <f>E35+E37+E19</f>
        <v>67664.160000000003</v>
      </c>
      <c r="F40" s="78"/>
      <c r="G40" s="77">
        <f>G35+G37+G19</f>
        <v>67664.160000000003</v>
      </c>
      <c r="H40" s="78"/>
      <c r="I40" s="77">
        <f>I35+I37+I19</f>
        <v>67664.160000000003</v>
      </c>
      <c r="J40" s="78"/>
      <c r="K40" s="77">
        <f>K35+K37+K19</f>
        <v>67664.160000000003</v>
      </c>
      <c r="L40" s="78"/>
      <c r="M40" s="77">
        <f>M35+M37+M19</f>
        <v>67664.160000000003</v>
      </c>
      <c r="N40" s="78"/>
      <c r="O40" s="80">
        <f>SUM(E40:N40)</f>
        <v>338320.80000000005</v>
      </c>
    </row>
    <row r="41" spans="2:18" x14ac:dyDescent="0.35">
      <c r="D41" s="5"/>
      <c r="E41" s="81"/>
      <c r="F41" s="79"/>
      <c r="G41" s="81"/>
      <c r="H41" s="79"/>
      <c r="I41" s="79"/>
      <c r="J41" s="92"/>
      <c r="K41" s="79"/>
      <c r="L41" s="92"/>
      <c r="M41" s="79"/>
      <c r="N41" s="92"/>
      <c r="O41" s="79"/>
    </row>
    <row r="42" spans="2:18" x14ac:dyDescent="0.35">
      <c r="D42" s="5"/>
      <c r="E42" s="81"/>
      <c r="F42" s="79"/>
      <c r="G42" s="79"/>
      <c r="H42" s="92"/>
      <c r="I42" s="79"/>
      <c r="J42" s="92"/>
      <c r="K42" s="79"/>
      <c r="L42" s="92"/>
      <c r="M42" s="79"/>
      <c r="N42" s="92"/>
      <c r="O42" s="81">
        <f>O37+O35+O19</f>
        <v>338320.8</v>
      </c>
    </row>
    <row r="43" spans="2:18" x14ac:dyDescent="0.35"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5"/>
    </row>
    <row r="44" spans="2:18" x14ac:dyDescent="0.35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2:18" x14ac:dyDescent="0.35"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2:18" x14ac:dyDescent="0.35"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2:18" x14ac:dyDescent="0.35"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2:18" x14ac:dyDescent="0.35"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5:15" x14ac:dyDescent="0.35"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5:15" x14ac:dyDescent="0.35"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5:15" x14ac:dyDescent="0.35"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5:15" x14ac:dyDescent="0.35"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5:15" x14ac:dyDescent="0.35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5:15" x14ac:dyDescent="0.35"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</sheetData>
  <mergeCells count="3">
    <mergeCell ref="Q11:V11"/>
    <mergeCell ref="Q25:R25"/>
    <mergeCell ref="Q26:R26"/>
  </mergeCells>
  <dataValidations count="1">
    <dataValidation type="list" allowBlank="1" showInputMessage="1" showErrorMessage="1" sqref="B5:B12" xr:uid="{34886E87-33C5-4E69-8959-500ED318C73E}">
      <formula1>$Q$29:$Q$37</formula1>
    </dataValidation>
  </dataValidation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A789-E2BA-4E11-8BDB-8C51B462298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"/>
  <sheetViews>
    <sheetView workbookViewId="0">
      <selection activeCell="F12" sqref="F12"/>
    </sheetView>
  </sheetViews>
  <sheetFormatPr defaultColWidth="8.54296875" defaultRowHeight="14.5" x14ac:dyDescent="0.35"/>
  <cols>
    <col min="1" max="1" width="6.26953125" bestFit="1" customWidth="1"/>
    <col min="2" max="2" width="13.1796875" bestFit="1" customWidth="1"/>
    <col min="3" max="3" width="14.453125" bestFit="1" customWidth="1"/>
    <col min="4" max="4" width="11.54296875" bestFit="1" customWidth="1"/>
    <col min="5" max="5" width="10.26953125" bestFit="1" customWidth="1"/>
    <col min="6" max="6" width="14.54296875" bestFit="1" customWidth="1"/>
    <col min="7" max="7" width="16.453125" bestFit="1" customWidth="1"/>
    <col min="8" max="8" width="8" bestFit="1" customWidth="1"/>
    <col min="9" max="9" width="10.54296875" bestFit="1" customWidth="1"/>
    <col min="10" max="10" width="11.54296875" bestFit="1" customWidth="1"/>
  </cols>
  <sheetData>
    <row r="1" spans="1:10" x14ac:dyDescent="0.35">
      <c r="A1" s="128" t="s">
        <v>45</v>
      </c>
      <c r="B1" s="128" t="s">
        <v>52</v>
      </c>
      <c r="C1" s="127" t="s">
        <v>46</v>
      </c>
      <c r="D1" s="127" t="s">
        <v>53</v>
      </c>
      <c r="E1" s="127" t="s">
        <v>54</v>
      </c>
      <c r="F1" s="127" t="s">
        <v>48</v>
      </c>
      <c r="G1" s="128" t="s">
        <v>47</v>
      </c>
      <c r="H1" s="129" t="s">
        <v>55</v>
      </c>
      <c r="I1" s="130"/>
      <c r="J1" s="48" t="s">
        <v>14</v>
      </c>
    </row>
    <row r="2" spans="1:10" x14ac:dyDescent="0.35">
      <c r="A2" s="128"/>
      <c r="B2" s="128"/>
      <c r="C2" s="127"/>
      <c r="D2" s="127"/>
      <c r="E2" s="127"/>
      <c r="F2" s="127"/>
      <c r="G2" s="128"/>
      <c r="H2" s="48" t="s">
        <v>49</v>
      </c>
      <c r="I2" s="48" t="s">
        <v>50</v>
      </c>
      <c r="J2" s="49"/>
    </row>
    <row r="3" spans="1:10" s="20" customFormat="1" x14ac:dyDescent="0.35">
      <c r="A3" s="47" t="s">
        <v>51</v>
      </c>
      <c r="B3" s="47" t="s">
        <v>56</v>
      </c>
      <c r="C3" s="47"/>
      <c r="D3" s="50">
        <v>12</v>
      </c>
      <c r="E3" s="50">
        <v>50</v>
      </c>
      <c r="F3" s="51">
        <f>D3*E3/100</f>
        <v>6</v>
      </c>
      <c r="G3" s="47">
        <f>C3*D3*E3/100</f>
        <v>0</v>
      </c>
      <c r="H3" s="63">
        <v>45</v>
      </c>
      <c r="I3" s="47">
        <f>H3/100*G3</f>
        <v>0</v>
      </c>
      <c r="J3" s="47">
        <f>G3+I3</f>
        <v>0</v>
      </c>
    </row>
  </sheetData>
  <mergeCells count="8">
    <mergeCell ref="F1:F2"/>
    <mergeCell ref="G1:G2"/>
    <mergeCell ref="H1:I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2269af75-c0d1-412c-8524-25c9a0931d30"/>
    <TaxKeywordTaxHTField xmlns="2269af75-c0d1-412c-8524-25c9a0931d30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Y D A A B Q S w M E F A A C A A g A A 3 u w W p v v W m m m A A A A 9 w A A A B I A H A B D b 2 5 m a W c v U G F j a 2 F n Z S 5 4 b W w g o h g A K K A U A A A A A A A A A A A A A A A A A A A A A A A A A A A A h Y + x D o I w G I R f h X S n L T U h Q n 7 K 4 C q J C d G 4 N r V C I x R D i + X d H H w k X 0 G M o m 6 O d / d d c n e / 3 i A f 2 y a 4 q N 7 q z m Q o w h Q F y s j u o E 2 V o c E d w y X K O W y E P I l K B R N s b D p a n a H a u X N K i P c e + w X u + o o w S i O y L 9 a l r F U r Q m 2 s E 0 Y q 9 G k d / r c Q h 9 1 r D G c 4 i X G U x D H D F M j s Q q H N l 2 D T 4 G f 6 Y 8 J q a N z Q K 6 5 M u C 2 B z B L I + w R / A F B L A w Q U A A I A C A A D e 7 B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3 u w W i i K R 7 g O A A A A E Q A A A B M A H A B G b 3 J t d W x h c y 9 T Z W N 0 a W 9 u M S 5 t I K I Y A C i g F A A A A A A A A A A A A A A A A A A A A A A A A A A A A C t O T S 7 J z M 9 T C I b Q h t Y A U E s B A i 0 A F A A C A A g A A 3 u w W p v v W m m m A A A A 9 w A A A B I A A A A A A A A A A A A A A A A A A A A A A E N v b m Z p Z y 9 Q Y W N r Y W d l L n h t b F B L A Q I t A B Q A A g A I A A N 7 s F o P y u m r p A A A A O k A A A A T A A A A A A A A A A A A A A A A A P I A A A B b Q 2 9 u d G V u d F 9 U e X B l c 1 0 u e G 1 s U E s B A i 0 A F A A C A A g A A 3 u w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u K G 7 f G y d R N h Q 7 Z m 9 w I m d o A A A A A A g A A A A A A A 2 Y A A M A A A A A Q A A A A E 1 Z n 8 / R V 8 u d K c V 2 + x v J / f w A A A A A E g A A A o A A A A B A A A A A 3 v x E 0 v 2 S a N r 1 n 1 C F g v a v a U A A A A K n j F l 1 y 9 H F 9 R 2 m t H C w y R Y t c + 1 f w x V R m 2 D I W O z 3 d 2 G D / v / L A w v 8 o Y 3 9 l z R K f g 5 O 0 J t S d C j 8 i 4 3 h I k G a x C 9 u R 1 L M v m X e E 3 u e u l 0 M v P j y I V v K O F A A A A G h 4 4 o Q w c 0 2 O j P B 0 l 7 i y u O 4 H N X k s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2C07CA02191B439070F1C18D202711" ma:contentTypeVersion="2" ma:contentTypeDescription="Create a new document." ma:contentTypeScope="" ma:versionID="1cdc94095032a3d9a856efe1829128fe">
  <xsd:schema xmlns:xsd="http://www.w3.org/2001/XMLSchema" xmlns:xs="http://www.w3.org/2001/XMLSchema" xmlns:p="http://schemas.microsoft.com/office/2006/metadata/properties" xmlns:ns1="http://schemas.microsoft.com/sharepoint/v3" xmlns:ns2="2269af75-c0d1-412c-8524-25c9a0931d30" targetNamespace="http://schemas.microsoft.com/office/2006/metadata/properties" ma:root="true" ma:fieldsID="b05976a8b521f93004efe3760699f431" ns1:_="" ns2:_="">
    <xsd:import namespace="http://schemas.microsoft.com/sharepoint/v3"/>
    <xsd:import namespace="2269af75-c0d1-412c-8524-25c9a0931d3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9af75-c0d1-412c-8524-25c9a0931d3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displayName="TaxKeywordTaxHTField" ma:hidden="true" ma:internalName="TaxKeywordTaxHTField">
      <xsd:simpleType>
        <xsd:restriction base="dms:Note"/>
      </xsd:simpleType>
    </xsd:element>
    <xsd:element name="TaxCatchAll" ma:index="11" nillable="true" ma:displayName="Taxonomy Catch All Column" ma:description="" ma:list="{ed5576e6-5fea-44db-9fb5-26c7f8ed53a5}" ma:internalName="TaxCatchAll" ma:showField="CatchAllData" ma:web="2269af75-c0d1-412c-8524-25c9a0931d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2D78E-85FE-42FC-8C18-6D5778034B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28D801-9A53-45D2-9686-4783249FEDD1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sharepoint/v3"/>
    <ds:schemaRef ds:uri="http://purl.org/dc/elements/1.1/"/>
    <ds:schemaRef ds:uri="2269af75-c0d1-412c-8524-25c9a0931d3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81478A-8487-4A66-98D6-29C80600E80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17F3BB9-0630-41F3-BE51-BA3BFFDB7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69af75-c0d1-412c-8524-25c9a0931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SAMPLE Budget</vt:lpstr>
      <vt:lpstr>T32 Budget Template</vt:lpstr>
      <vt:lpstr>School of Medicine</vt:lpstr>
      <vt:lpstr>Sheet2</vt:lpstr>
      <vt:lpstr>Admin Support</vt:lpstr>
      <vt:lpstr>'T32 Budget Template'!Print_Area</vt:lpstr>
    </vt:vector>
  </TitlesOfParts>
  <Company>UCSD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UCSD Medical Center</dc:creator>
  <cp:lastModifiedBy>Weller, Jill</cp:lastModifiedBy>
  <cp:lastPrinted>2018-04-27T05:51:22Z</cp:lastPrinted>
  <dcterms:created xsi:type="dcterms:W3CDTF">2016-09-08T20:47:50Z</dcterms:created>
  <dcterms:modified xsi:type="dcterms:W3CDTF">2025-05-16T22:33:52Z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0x010100E02C07CA02191B439070F1C18D202711</vt:lpwstr>
  </property>
</Properties>
</file>