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jweller\Downloads\"/>
    </mc:Choice>
  </mc:AlternateContent>
  <xr:revisionPtr revIDLastSave="0" documentId="8_{28E1E20E-55A7-4F90-BAC0-9E01A97152A4}" xr6:coauthVersionLast="47" xr6:coauthVersionMax="47" xr10:uidLastSave="{00000000-0000-0000-0000-000000000000}"/>
  <bookViews>
    <workbookView xWindow="-28920" yWindow="-120" windowWidth="29040" windowHeight="15840" tabRatio="916" activeTab="1" xr2:uid="{00000000-000D-0000-FFFF-FFFF00000000}"/>
  </bookViews>
  <sheets>
    <sheet name="Postdoc Researcher NIH 2026" sheetId="20" r:id="rId1"/>
    <sheet name="Res Physician Postdoc NIH 2026" sheetId="19" r:id="rId2"/>
    <sheet name="Postdoc Researcher NIH 2025" sheetId="17" r:id="rId3"/>
    <sheet name="Res Physician Postdoc NIH 2025" sheetId="18" r:id="rId4"/>
    <sheet name="Postdoc Researcher NIH 2024" sheetId="15" r:id="rId5"/>
    <sheet name="Res Physician Postdoc NIH 2024" sheetId="16" r:id="rId6"/>
    <sheet name="Postdoc Researcher NIH 2023" sheetId="13" r:id="rId7"/>
    <sheet name="Res Physician Postdoc NIH 2023" sheetId="14" r:id="rId8"/>
    <sheet name="Postdoc Researcher NIH 2022" sheetId="11" r:id="rId9"/>
    <sheet name="Res Physician Postdoc NIH 2022" sheetId="12" r:id="rId10"/>
    <sheet name="Postdoc Researcher NIH 2021" sheetId="10" state="hidden" r:id="rId11"/>
    <sheet name="Res Physician Postdoc NIH 2021" sheetId="9" state="hidden" r:id="rId12"/>
    <sheet name="Postdoc Researcher NIH 2020" sheetId="8" state="hidden" r:id="rId13"/>
    <sheet name="Res Physician Postdoc NIH 2020" sheetId="7" state="hidden" r:id="rId14"/>
    <sheet name="Postdoc Researcher NIH 2019" sheetId="5" state="hidden" r:id="rId15"/>
    <sheet name="Res Physician Postdoc NIH 2019 " sheetId="6" state="hidden" r:id="rId16"/>
    <sheet name=" Postdoc Researcher NIH 2018" sheetId="2" state="hidden" r:id="rId17"/>
    <sheet name="Res Physician Postdoc NIH 2018" sheetId="1" state="hidden" r:id="rId18"/>
    <sheet name="Prvs Yr 2017 Postdoc Researcher" sheetId="3" state="hidden" r:id="rId1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4" i="20" l="1"/>
  <c r="E23" i="20"/>
  <c r="J22" i="20"/>
  <c r="F22" i="20"/>
  <c r="G22" i="20" s="1"/>
  <c r="H22" i="20" s="1"/>
  <c r="E22" i="20"/>
  <c r="J21" i="20"/>
  <c r="F21" i="20"/>
  <c r="G21" i="20" s="1"/>
  <c r="H21" i="20" s="1"/>
  <c r="E21" i="20"/>
  <c r="J20" i="20"/>
  <c r="F20" i="20"/>
  <c r="G20" i="20" s="1"/>
  <c r="H20" i="20" s="1"/>
  <c r="E20" i="20"/>
  <c r="J19" i="20"/>
  <c r="F19" i="20"/>
  <c r="G19" i="20" s="1"/>
  <c r="H19" i="20" s="1"/>
  <c r="E19" i="20"/>
  <c r="J18" i="20"/>
  <c r="F18" i="20"/>
  <c r="G18" i="20" s="1"/>
  <c r="H18" i="20" s="1"/>
  <c r="E18" i="20"/>
  <c r="J17" i="20"/>
  <c r="F17" i="20"/>
  <c r="G17" i="20" s="1"/>
  <c r="H17" i="20" s="1"/>
  <c r="E9" i="20" s="1"/>
  <c r="E17" i="20"/>
  <c r="E8" i="20"/>
  <c r="E7" i="20"/>
  <c r="E12" i="20" s="1"/>
  <c r="E6" i="20"/>
  <c r="F6" i="20" s="1"/>
  <c r="F5" i="20"/>
  <c r="E24" i="19"/>
  <c r="E23" i="19"/>
  <c r="E22" i="19"/>
  <c r="E21" i="19"/>
  <c r="E20" i="19"/>
  <c r="E19" i="19"/>
  <c r="E18" i="19"/>
  <c r="E17" i="19"/>
  <c r="E7" i="19"/>
  <c r="E6" i="19"/>
  <c r="F6" i="19" s="1"/>
  <c r="F5" i="19"/>
  <c r="Q18" i="17"/>
  <c r="R18" i="17" s="1"/>
  <c r="S18" i="17" s="1"/>
  <c r="Q19" i="17"/>
  <c r="R19" i="17" s="1"/>
  <c r="S19" i="17" s="1"/>
  <c r="Q20" i="17"/>
  <c r="R20" i="17" s="1"/>
  <c r="S20" i="17" s="1"/>
  <c r="Q21" i="17"/>
  <c r="R21" i="17" s="1"/>
  <c r="S21" i="17" s="1"/>
  <c r="Q22" i="17"/>
  <c r="R22" i="17" s="1"/>
  <c r="S22" i="17" s="1"/>
  <c r="Q17" i="17"/>
  <c r="R17" i="17"/>
  <c r="S17" i="17" s="1"/>
  <c r="P24" i="17"/>
  <c r="P23" i="17"/>
  <c r="P22" i="17"/>
  <c r="P21" i="17"/>
  <c r="P20" i="17"/>
  <c r="P19" i="17"/>
  <c r="P18" i="17"/>
  <c r="P17" i="17"/>
  <c r="U22" i="17"/>
  <c r="U21" i="17"/>
  <c r="U20" i="17"/>
  <c r="U19" i="17"/>
  <c r="U18" i="17"/>
  <c r="U17" i="17"/>
  <c r="E24" i="18" l="1"/>
  <c r="E23" i="18"/>
  <c r="E22" i="18"/>
  <c r="E21" i="18"/>
  <c r="E20" i="18"/>
  <c r="E19" i="18"/>
  <c r="E18" i="18"/>
  <c r="E17" i="18"/>
  <c r="E7" i="18"/>
  <c r="E6" i="18"/>
  <c r="F6" i="18" s="1"/>
  <c r="F5" i="18"/>
  <c r="E24" i="17"/>
  <c r="E23" i="17"/>
  <c r="J22" i="17"/>
  <c r="F22" i="17"/>
  <c r="G22" i="17" s="1"/>
  <c r="H22" i="17" s="1"/>
  <c r="E22" i="17"/>
  <c r="J21" i="17"/>
  <c r="F21" i="17"/>
  <c r="G21" i="17" s="1"/>
  <c r="H21" i="17" s="1"/>
  <c r="E21" i="17"/>
  <c r="J20" i="17"/>
  <c r="F20" i="17"/>
  <c r="G20" i="17" s="1"/>
  <c r="E20" i="17"/>
  <c r="J19" i="17"/>
  <c r="F19" i="17"/>
  <c r="G19" i="17" s="1"/>
  <c r="H19" i="17" s="1"/>
  <c r="E19" i="17"/>
  <c r="J18" i="17"/>
  <c r="F18" i="17"/>
  <c r="G18" i="17" s="1"/>
  <c r="H18" i="17" s="1"/>
  <c r="E18" i="17"/>
  <c r="J17" i="17"/>
  <c r="F17" i="17"/>
  <c r="G17" i="17" s="1"/>
  <c r="E17" i="17"/>
  <c r="E7" i="17"/>
  <c r="E6" i="17"/>
  <c r="F6" i="17" s="1"/>
  <c r="F5" i="17"/>
  <c r="H17" i="17" l="1"/>
  <c r="E9" i="17" s="1"/>
  <c r="E8" i="17"/>
  <c r="E12" i="17" s="1"/>
  <c r="H20" i="17"/>
  <c r="R17" i="15"/>
  <c r="R18" i="15"/>
  <c r="R19" i="15"/>
  <c r="R20" i="15"/>
  <c r="R21" i="15"/>
  <c r="R22" i="15"/>
  <c r="E24" i="15" l="1"/>
  <c r="E23" i="15"/>
  <c r="J22" i="15"/>
  <c r="F22" i="15"/>
  <c r="G22" i="15" s="1"/>
  <c r="H22" i="15" s="1"/>
  <c r="E22" i="15"/>
  <c r="J21" i="15"/>
  <c r="F21" i="15"/>
  <c r="G21" i="15" s="1"/>
  <c r="H21" i="15" s="1"/>
  <c r="E21" i="15"/>
  <c r="J20" i="15"/>
  <c r="F20" i="15"/>
  <c r="G20" i="15" s="1"/>
  <c r="H20" i="15" s="1"/>
  <c r="E20" i="15"/>
  <c r="J19" i="15"/>
  <c r="F19" i="15"/>
  <c r="G19" i="15" s="1"/>
  <c r="E19" i="15"/>
  <c r="J18" i="15"/>
  <c r="F18" i="15"/>
  <c r="G18" i="15" s="1"/>
  <c r="H18" i="15" s="1"/>
  <c r="E18" i="15"/>
  <c r="J17" i="15"/>
  <c r="F17" i="15"/>
  <c r="E8" i="15" s="1"/>
  <c r="E17" i="15"/>
  <c r="E7" i="15" s="1"/>
  <c r="E6" i="15"/>
  <c r="F6" i="15" s="1"/>
  <c r="F5" i="15"/>
  <c r="E24" i="16"/>
  <c r="E23" i="16"/>
  <c r="E22" i="16"/>
  <c r="E21" i="16"/>
  <c r="E20" i="16"/>
  <c r="E19" i="16"/>
  <c r="E18" i="16"/>
  <c r="E17" i="16"/>
  <c r="E7" i="16"/>
  <c r="E6" i="16"/>
  <c r="F6" i="16" s="1"/>
  <c r="F5" i="16"/>
  <c r="R22" i="13"/>
  <c r="R21" i="13"/>
  <c r="R20" i="13"/>
  <c r="R19" i="13"/>
  <c r="R18" i="13"/>
  <c r="R17" i="13"/>
  <c r="E24" i="14"/>
  <c r="E23" i="14"/>
  <c r="E22" i="14"/>
  <c r="E21" i="14"/>
  <c r="E20" i="14"/>
  <c r="E19" i="14"/>
  <c r="E18" i="14"/>
  <c r="E17" i="14"/>
  <c r="E7" i="14" s="1"/>
  <c r="E6" i="14"/>
  <c r="F6" i="14" s="1"/>
  <c r="F5" i="14"/>
  <c r="E24" i="13"/>
  <c r="E23" i="13"/>
  <c r="J22" i="13"/>
  <c r="F22" i="13"/>
  <c r="G22" i="13" s="1"/>
  <c r="E22" i="13"/>
  <c r="J21" i="13"/>
  <c r="F21" i="13"/>
  <c r="G21" i="13" s="1"/>
  <c r="E21" i="13"/>
  <c r="J20" i="13"/>
  <c r="F20" i="13"/>
  <c r="G20" i="13" s="1"/>
  <c r="H20" i="13" s="1"/>
  <c r="E20" i="13"/>
  <c r="J19" i="13"/>
  <c r="F19" i="13"/>
  <c r="G19" i="13" s="1"/>
  <c r="H19" i="13" s="1"/>
  <c r="E19" i="13"/>
  <c r="J18" i="13"/>
  <c r="F18" i="13"/>
  <c r="G18" i="13" s="1"/>
  <c r="E18" i="13"/>
  <c r="J17" i="13"/>
  <c r="F17" i="13"/>
  <c r="E8" i="13" s="1"/>
  <c r="E17" i="13"/>
  <c r="E7" i="13" s="1"/>
  <c r="E6" i="13"/>
  <c r="F6" i="13" s="1"/>
  <c r="F5" i="13"/>
  <c r="H19" i="15" l="1"/>
  <c r="E12" i="15"/>
  <c r="G17" i="15"/>
  <c r="H17" i="15" s="1"/>
  <c r="E9" i="15" s="1"/>
  <c r="H22" i="13"/>
  <c r="H21" i="13"/>
  <c r="H18" i="13"/>
  <c r="E12" i="13"/>
  <c r="G17" i="13"/>
  <c r="H17" i="13" s="1"/>
  <c r="E9" i="13" s="1"/>
  <c r="E24" i="11"/>
  <c r="E6" i="12" l="1"/>
  <c r="F6" i="12" s="1"/>
  <c r="E24" i="12"/>
  <c r="E23" i="12"/>
  <c r="E22" i="12"/>
  <c r="E21" i="12"/>
  <c r="E20" i="12"/>
  <c r="E19" i="12"/>
  <c r="E18" i="12"/>
  <c r="E17" i="12"/>
  <c r="E7" i="12"/>
  <c r="F5" i="12"/>
  <c r="E23" i="11"/>
  <c r="J22" i="11"/>
  <c r="F22" i="11"/>
  <c r="G22" i="11" s="1"/>
  <c r="H22" i="11" s="1"/>
  <c r="E22" i="11"/>
  <c r="J21" i="11"/>
  <c r="F21" i="11"/>
  <c r="G21" i="11" s="1"/>
  <c r="H21" i="11" s="1"/>
  <c r="E21" i="11"/>
  <c r="J20" i="11"/>
  <c r="F20" i="11"/>
  <c r="G20" i="11" s="1"/>
  <c r="H20" i="11" s="1"/>
  <c r="E20" i="11"/>
  <c r="J19" i="11"/>
  <c r="F19" i="11"/>
  <c r="G19" i="11" s="1"/>
  <c r="H19" i="11" s="1"/>
  <c r="E19" i="11"/>
  <c r="J18" i="11"/>
  <c r="F18" i="11"/>
  <c r="G18" i="11" s="1"/>
  <c r="H18" i="11" s="1"/>
  <c r="E18" i="11"/>
  <c r="J17" i="11"/>
  <c r="F17" i="11"/>
  <c r="G17" i="11" s="1"/>
  <c r="H17" i="11" s="1"/>
  <c r="E9" i="11" s="1"/>
  <c r="E17" i="11"/>
  <c r="E7" i="11" s="1"/>
  <c r="E6" i="11"/>
  <c r="F6" i="11" s="1"/>
  <c r="F5" i="11"/>
  <c r="E8" i="11" l="1"/>
  <c r="E12" i="11" s="1"/>
  <c r="E24" i="9"/>
  <c r="E23" i="9"/>
  <c r="E22" i="9"/>
  <c r="E21" i="9"/>
  <c r="E20" i="9"/>
  <c r="E19" i="9"/>
  <c r="E18" i="9"/>
  <c r="E17" i="9"/>
  <c r="E7" i="9"/>
  <c r="E6" i="9"/>
  <c r="F6" i="9" s="1"/>
  <c r="F5" i="9"/>
  <c r="E24" i="10"/>
  <c r="E23" i="10"/>
  <c r="J22" i="10"/>
  <c r="F22" i="10"/>
  <c r="G22" i="10" s="1"/>
  <c r="H22" i="10" s="1"/>
  <c r="E22" i="10"/>
  <c r="J21" i="10"/>
  <c r="F21" i="10"/>
  <c r="G21" i="10" s="1"/>
  <c r="H21" i="10" s="1"/>
  <c r="E21" i="10"/>
  <c r="J20" i="10"/>
  <c r="F20" i="10"/>
  <c r="G20" i="10" s="1"/>
  <c r="H20" i="10" s="1"/>
  <c r="E20" i="10"/>
  <c r="J19" i="10"/>
  <c r="F19" i="10"/>
  <c r="G19" i="10" s="1"/>
  <c r="H19" i="10" s="1"/>
  <c r="E19" i="10"/>
  <c r="J18" i="10"/>
  <c r="F18" i="10"/>
  <c r="G18" i="10" s="1"/>
  <c r="H18" i="10" s="1"/>
  <c r="E18" i="10"/>
  <c r="J17" i="10"/>
  <c r="F17" i="10"/>
  <c r="E8" i="10" s="1"/>
  <c r="E17" i="10"/>
  <c r="E7" i="10" s="1"/>
  <c r="E6" i="10"/>
  <c r="F6" i="10" s="1"/>
  <c r="F5" i="10"/>
  <c r="E17" i="7"/>
  <c r="E18" i="7"/>
  <c r="E19" i="7"/>
  <c r="E20" i="7"/>
  <c r="E21" i="7"/>
  <c r="E22" i="7"/>
  <c r="E23" i="7"/>
  <c r="E24" i="7"/>
  <c r="E17" i="5"/>
  <c r="E18" i="5"/>
  <c r="E19" i="5"/>
  <c r="E20" i="5"/>
  <c r="E21" i="5"/>
  <c r="E22" i="5"/>
  <c r="E23" i="5"/>
  <c r="E24" i="5"/>
  <c r="E17" i="6"/>
  <c r="E18" i="6"/>
  <c r="E19" i="6"/>
  <c r="E20" i="6"/>
  <c r="E21" i="6"/>
  <c r="E22" i="6"/>
  <c r="E23" i="6"/>
  <c r="E12" i="10" l="1"/>
  <c r="G17" i="10"/>
  <c r="H17" i="10" s="1"/>
  <c r="E9" i="10" s="1"/>
  <c r="E24" i="8"/>
  <c r="E23" i="8"/>
  <c r="J22" i="8"/>
  <c r="F22" i="8"/>
  <c r="G22" i="8" s="1"/>
  <c r="H22" i="8" s="1"/>
  <c r="E22" i="8"/>
  <c r="J21" i="8"/>
  <c r="F21" i="8"/>
  <c r="G21" i="8" s="1"/>
  <c r="H21" i="8" s="1"/>
  <c r="E21" i="8"/>
  <c r="J20" i="8"/>
  <c r="F20" i="8"/>
  <c r="G20" i="8" s="1"/>
  <c r="H20" i="8" s="1"/>
  <c r="E20" i="8"/>
  <c r="J19" i="8"/>
  <c r="F19" i="8"/>
  <c r="G19" i="8" s="1"/>
  <c r="E19" i="8"/>
  <c r="J18" i="8"/>
  <c r="F18" i="8"/>
  <c r="G18" i="8" s="1"/>
  <c r="H18" i="8" s="1"/>
  <c r="E18" i="8"/>
  <c r="J17" i="8"/>
  <c r="F17" i="8"/>
  <c r="G17" i="8" s="1"/>
  <c r="H17" i="8" s="1"/>
  <c r="E9" i="8" s="1"/>
  <c r="E17" i="8"/>
  <c r="E7" i="8" s="1"/>
  <c r="E6" i="8"/>
  <c r="F6" i="8" s="1"/>
  <c r="F5" i="8"/>
  <c r="E7" i="7"/>
  <c r="E6" i="7"/>
  <c r="F6" i="7" s="1"/>
  <c r="F5" i="7"/>
  <c r="H19" i="8" l="1"/>
  <c r="E8" i="8"/>
  <c r="E12" i="8" s="1"/>
  <c r="E24" i="6" l="1"/>
  <c r="E7" i="6"/>
  <c r="E6" i="6"/>
  <c r="F6" i="6" s="1"/>
  <c r="F5" i="6"/>
  <c r="J22" i="5"/>
  <c r="F22" i="5"/>
  <c r="G22" i="5" s="1"/>
  <c r="H22" i="5" s="1"/>
  <c r="J21" i="5"/>
  <c r="F21" i="5"/>
  <c r="G21" i="5" s="1"/>
  <c r="J20" i="5"/>
  <c r="F20" i="5"/>
  <c r="G20" i="5" s="1"/>
  <c r="J19" i="5"/>
  <c r="F19" i="5"/>
  <c r="G19" i="5" s="1"/>
  <c r="J18" i="5"/>
  <c r="F18" i="5"/>
  <c r="G18" i="5" s="1"/>
  <c r="H18" i="5" s="1"/>
  <c r="J17" i="5"/>
  <c r="F17" i="5"/>
  <c r="G17" i="5" s="1"/>
  <c r="H17" i="5" s="1"/>
  <c r="E9" i="5" s="1"/>
  <c r="E7" i="5"/>
  <c r="E6" i="5"/>
  <c r="F6" i="5" s="1"/>
  <c r="F5" i="5"/>
  <c r="H20" i="5" l="1"/>
  <c r="H19" i="5"/>
  <c r="H21" i="5"/>
  <c r="E8" i="5"/>
  <c r="E12" i="5" s="1"/>
  <c r="E24" i="3" l="1"/>
  <c r="E23" i="3"/>
  <c r="J22" i="3"/>
  <c r="F22" i="3"/>
  <c r="G22" i="3" s="1"/>
  <c r="H22" i="3" s="1"/>
  <c r="E22" i="3"/>
  <c r="J21" i="3"/>
  <c r="F21" i="3"/>
  <c r="G21" i="3" s="1"/>
  <c r="H21" i="3" s="1"/>
  <c r="E21" i="3"/>
  <c r="J20" i="3"/>
  <c r="F20" i="3"/>
  <c r="G20" i="3" s="1"/>
  <c r="H20" i="3" s="1"/>
  <c r="E20" i="3"/>
  <c r="J19" i="3"/>
  <c r="F19" i="3"/>
  <c r="G19" i="3" s="1"/>
  <c r="E19" i="3"/>
  <c r="J18" i="3"/>
  <c r="F18" i="3"/>
  <c r="G18" i="3" s="1"/>
  <c r="H18" i="3" s="1"/>
  <c r="E18" i="3"/>
  <c r="J17" i="3"/>
  <c r="F17" i="3"/>
  <c r="G17" i="3" s="1"/>
  <c r="H17" i="3" s="1"/>
  <c r="E9" i="3" s="1"/>
  <c r="E17" i="3"/>
  <c r="E7" i="3"/>
  <c r="E6" i="3"/>
  <c r="F6" i="3" s="1"/>
  <c r="F5" i="3"/>
  <c r="H19" i="3" l="1"/>
  <c r="E8" i="3"/>
  <c r="E12" i="3" s="1"/>
  <c r="E6" i="2"/>
  <c r="F17" i="2" l="1"/>
  <c r="F18" i="2"/>
  <c r="G18" i="2" s="1"/>
  <c r="F19" i="2"/>
  <c r="G19" i="2" s="1"/>
  <c r="F20" i="2"/>
  <c r="G20" i="2" s="1"/>
  <c r="F21" i="2"/>
  <c r="G21" i="2" s="1"/>
  <c r="F22" i="2"/>
  <c r="G22" i="2" s="1"/>
  <c r="F5" i="1"/>
  <c r="G17" i="2" l="1"/>
  <c r="E8" i="2"/>
  <c r="E24" i="1"/>
  <c r="E23" i="1"/>
  <c r="E22" i="1"/>
  <c r="E21" i="1"/>
  <c r="E20" i="1"/>
  <c r="E19" i="1"/>
  <c r="E18" i="1"/>
  <c r="E17" i="1"/>
  <c r="E7" i="1" s="1"/>
  <c r="E24" i="2" l="1"/>
  <c r="E23" i="2"/>
  <c r="J22" i="2"/>
  <c r="H22" i="2" s="1"/>
  <c r="E22" i="2"/>
  <c r="J21" i="2"/>
  <c r="H21" i="2" s="1"/>
  <c r="E21" i="2"/>
  <c r="J20" i="2"/>
  <c r="H20" i="2" s="1"/>
  <c r="E20" i="2"/>
  <c r="J19" i="2"/>
  <c r="H19" i="2" s="1"/>
  <c r="E19" i="2"/>
  <c r="J18" i="2"/>
  <c r="H18" i="2" s="1"/>
  <c r="E18" i="2"/>
  <c r="J17" i="2"/>
  <c r="H17" i="2" s="1"/>
  <c r="E9" i="2" s="1"/>
  <c r="E17" i="2"/>
  <c r="E7" i="2" s="1"/>
  <c r="E12" i="2" s="1"/>
  <c r="F5" i="2"/>
  <c r="F6" i="2" l="1"/>
  <c r="E6" i="1"/>
  <c r="F6" i="1" l="1"/>
</calcChain>
</file>

<file path=xl/sharedStrings.xml><?xml version="1.0" encoding="utf-8"?>
<sst xmlns="http://schemas.openxmlformats.org/spreadsheetml/2006/main" count="760" uniqueCount="86">
  <si>
    <t xml:space="preserve">Stipend Level </t>
  </si>
  <si>
    <t>Level</t>
  </si>
  <si>
    <t>7 or More</t>
  </si>
  <si>
    <t>2018 Postdoc Researcher Stipend Calculator</t>
  </si>
  <si>
    <t>Monthly Amount</t>
  </si>
  <si>
    <t>Annual Amount</t>
  </si>
  <si>
    <t>Percentage</t>
  </si>
  <si>
    <t>Annual Stipend</t>
  </si>
  <si>
    <t>Monthly Percent Compensation Amount</t>
  </si>
  <si>
    <t>Monthly NIH Stipend Amount</t>
  </si>
  <si>
    <t>Appointment Start Date</t>
  </si>
  <si>
    <t xml:space="preserve">Appointment Start Date </t>
  </si>
  <si>
    <t>UCSD Additional Compensation</t>
  </si>
  <si>
    <t>Total Compensation (all sources)</t>
  </si>
  <si>
    <t>0-11 months</t>
  </si>
  <si>
    <t>12-23 months</t>
  </si>
  <si>
    <t>24-35 months</t>
  </si>
  <si>
    <t>36-47 months</t>
  </si>
  <si>
    <t>48-59 months</t>
  </si>
  <si>
    <t>60-71 months</t>
  </si>
  <si>
    <t>72-83 months</t>
  </si>
  <si>
    <t>84+ months</t>
  </si>
  <si>
    <r>
      <t xml:space="preserve">Completed years of experience in </t>
    </r>
    <r>
      <rPr>
        <b/>
        <sz val="9"/>
        <color rgb="FFFF0000"/>
        <rFont val="Calibri"/>
        <family val="2"/>
        <scheme val="minor"/>
      </rPr>
      <t>months since obtaining degree</t>
    </r>
  </si>
  <si>
    <r>
      <t xml:space="preserve">Completed years of experience in </t>
    </r>
    <r>
      <rPr>
        <b/>
        <sz val="9"/>
        <color rgb="FFFF0000"/>
        <rFont val="Calibri"/>
        <family val="2"/>
        <scheme val="minor"/>
      </rPr>
      <t>months since obtaining first degree</t>
    </r>
  </si>
  <si>
    <t>UCSD Additional Compensation                         Postdoc Employee 3252 Appt.</t>
  </si>
  <si>
    <t>2017 Postdoc Researcher Stipend Calculator</t>
  </si>
  <si>
    <t>2019 Postdoc Researcher Stipend Calculator</t>
  </si>
  <si>
    <r>
      <t>NIH Stipend Level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FY2019</t>
    </r>
  </si>
  <si>
    <r>
      <t xml:space="preserve">UCSD Stipend Levels Effective </t>
    </r>
    <r>
      <rPr>
        <b/>
        <sz val="11"/>
        <color rgb="FFFF0000"/>
        <rFont val="Calibri"/>
        <family val="2"/>
        <scheme val="minor"/>
      </rPr>
      <t>Dec</t>
    </r>
    <r>
      <rPr>
        <b/>
        <sz val="11"/>
        <color theme="1"/>
        <rFont val="Calibri"/>
        <family val="2"/>
        <scheme val="minor"/>
      </rPr>
      <t xml:space="preserve"> 1, 2018 for Postdoc Researchers</t>
    </r>
  </si>
  <si>
    <t>2020 Residency Postdoc Stipend Calculator</t>
  </si>
  <si>
    <t>2020 Postdoc Researcher Stipend Calculator</t>
  </si>
  <si>
    <r>
      <t xml:space="preserve">NIH Stipend Level </t>
    </r>
    <r>
      <rPr>
        <b/>
        <sz val="11"/>
        <color rgb="FFFF0000"/>
        <rFont val="Calibri"/>
        <family val="2"/>
        <scheme val="minor"/>
      </rPr>
      <t>FY2020</t>
    </r>
  </si>
  <si>
    <t>2018 Residency (T32 Postdoc) Stipend Calculator</t>
  </si>
  <si>
    <t>2019 Residency (T32 Postdoc) Stipend Calculator</t>
  </si>
  <si>
    <t>Pay Level 1</t>
  </si>
  <si>
    <t>Pay Level 2</t>
  </si>
  <si>
    <t>Pay Level 3</t>
  </si>
  <si>
    <t>Pay Level 4</t>
  </si>
  <si>
    <t>Pay Level 5</t>
  </si>
  <si>
    <t>Pay Level 6</t>
  </si>
  <si>
    <t>Pay Level 7</t>
  </si>
  <si>
    <t>Pay Level 8</t>
  </si>
  <si>
    <t>Graduate Medical Education will determine the pay level</t>
  </si>
  <si>
    <t>Graduate Medical Education will determine the Resident Physician pay level</t>
  </si>
  <si>
    <r>
      <t xml:space="preserve">Resident Physician House Officer       </t>
    </r>
    <r>
      <rPr>
        <b/>
        <sz val="11"/>
        <color rgb="FFFF0000"/>
        <rFont val="Calibri"/>
        <family val="2"/>
        <scheme val="minor"/>
      </rPr>
      <t xml:space="preserve">  7/1/18 – 6/30/19</t>
    </r>
  </si>
  <si>
    <r>
      <t xml:space="preserve">UCSD Stipend Levels Effective </t>
    </r>
    <r>
      <rPr>
        <b/>
        <sz val="11"/>
        <color rgb="FFFF0000"/>
        <rFont val="Calibri"/>
        <family val="2"/>
        <scheme val="minor"/>
      </rPr>
      <t>June 1, 2017</t>
    </r>
    <r>
      <rPr>
        <b/>
        <sz val="11"/>
        <color theme="1"/>
        <rFont val="Calibri"/>
        <family val="2"/>
        <scheme val="minor"/>
      </rPr>
      <t xml:space="preserve"> for Postdoc Researchers</t>
    </r>
  </si>
  <si>
    <r>
      <t xml:space="preserve">NIH Stipend Level </t>
    </r>
    <r>
      <rPr>
        <b/>
        <sz val="11"/>
        <color rgb="FFFF0000"/>
        <rFont val="Calibri"/>
        <family val="2"/>
        <scheme val="minor"/>
      </rPr>
      <t>FY2019</t>
    </r>
  </si>
  <si>
    <r>
      <t xml:space="preserve">NIH Stipend Level </t>
    </r>
    <r>
      <rPr>
        <b/>
        <sz val="11"/>
        <color rgb="FFFF0000"/>
        <rFont val="Calibri"/>
        <family val="2"/>
        <scheme val="minor"/>
      </rPr>
      <t>FY2018</t>
    </r>
  </si>
  <si>
    <r>
      <t xml:space="preserve">UCSD Stipend Levels Effective </t>
    </r>
    <r>
      <rPr>
        <b/>
        <sz val="11"/>
        <color rgb="FFFF0000"/>
        <rFont val="Calibri"/>
        <family val="2"/>
        <scheme val="minor"/>
      </rPr>
      <t>Dec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1, 2018</t>
    </r>
    <r>
      <rPr>
        <b/>
        <sz val="11"/>
        <color theme="1"/>
        <rFont val="Calibri"/>
        <family val="2"/>
        <scheme val="minor"/>
      </rPr>
      <t xml:space="preserve"> for Postdoc Researchers</t>
    </r>
  </si>
  <si>
    <r>
      <t xml:space="preserve">NIH Stipend Level </t>
    </r>
    <r>
      <rPr>
        <b/>
        <sz val="11"/>
        <color rgb="FFFF0000"/>
        <rFont val="Calibri"/>
        <family val="2"/>
        <scheme val="minor"/>
      </rPr>
      <t>FY2017</t>
    </r>
  </si>
  <si>
    <t>Please note the T32 NIH postdoc level may NOT match the same level at the house officer level</t>
  </si>
  <si>
    <r>
      <t xml:space="preserve">Resident Physician House Officer                     </t>
    </r>
    <r>
      <rPr>
        <b/>
        <sz val="11"/>
        <color rgb="FFFF0000"/>
        <rFont val="Calibri"/>
        <family val="2"/>
        <scheme val="minor"/>
      </rPr>
      <t>7/1/20 – 6/30/21</t>
    </r>
  </si>
  <si>
    <r>
      <t xml:space="preserve">Resident Physician House Officer               </t>
    </r>
    <r>
      <rPr>
        <b/>
        <sz val="11"/>
        <color rgb="FFFF0000"/>
        <rFont val="Calibri"/>
        <family val="2"/>
        <scheme val="minor"/>
      </rPr>
      <t xml:space="preserve"> 7/1/19 – 6/30/20</t>
    </r>
  </si>
  <si>
    <r>
      <t xml:space="preserve">NIH Stipend Level </t>
    </r>
    <r>
      <rPr>
        <b/>
        <sz val="11"/>
        <color rgb="FFFF0000"/>
        <rFont val="Calibri"/>
        <family val="2"/>
        <scheme val="minor"/>
      </rPr>
      <t>FY2021</t>
    </r>
  </si>
  <si>
    <t>2021 Postdoc Researcher Stipend Calculator</t>
  </si>
  <si>
    <t>2021 Residency Postdoc Stipend Calculator</t>
  </si>
  <si>
    <r>
      <t xml:space="preserve">UCSD Stipend Levels Effective </t>
    </r>
    <r>
      <rPr>
        <b/>
        <sz val="11"/>
        <color rgb="FFFF0000"/>
        <rFont val="Calibri"/>
        <family val="2"/>
        <scheme val="minor"/>
      </rPr>
      <t>March 1, 2020</t>
    </r>
    <r>
      <rPr>
        <b/>
        <sz val="11"/>
        <color theme="1"/>
        <rFont val="Calibri"/>
        <family val="2"/>
        <scheme val="minor"/>
      </rPr>
      <t xml:space="preserve"> for Postdoc Researchers</t>
    </r>
  </si>
  <si>
    <t>UCSD Additional Compensation                         Postdoc Employee</t>
  </si>
  <si>
    <t xml:space="preserve">UCSD Additional Compensation                         Postdoc Employee </t>
  </si>
  <si>
    <t>2022 Postdoc Researcher Stipend Calculator</t>
  </si>
  <si>
    <r>
      <t xml:space="preserve">NIH Stipend Level </t>
    </r>
    <r>
      <rPr>
        <b/>
        <sz val="11"/>
        <color rgb="FFFF0000"/>
        <rFont val="Calibri"/>
        <family val="2"/>
        <scheme val="minor"/>
      </rPr>
      <t>FY2022</t>
    </r>
  </si>
  <si>
    <r>
      <t xml:space="preserve">UCSD Stipend Levels Effective </t>
    </r>
    <r>
      <rPr>
        <b/>
        <sz val="11"/>
        <color rgb="FFFF0000"/>
        <rFont val="Calibri"/>
        <family val="2"/>
        <scheme val="minor"/>
      </rPr>
      <t xml:space="preserve">May 1, 2022 </t>
    </r>
    <r>
      <rPr>
        <b/>
        <sz val="11"/>
        <color theme="1"/>
        <rFont val="Calibri"/>
        <family val="2"/>
        <scheme val="minor"/>
      </rPr>
      <t>for Postdoc Researchers</t>
    </r>
  </si>
  <si>
    <r>
      <t xml:space="preserve">Resident Physician House Officer                     </t>
    </r>
    <r>
      <rPr>
        <b/>
        <sz val="11"/>
        <color rgb="FFFF0000"/>
        <rFont val="Calibri"/>
        <family val="2"/>
        <scheme val="minor"/>
      </rPr>
      <t>7/1/21 – 6/30/22</t>
    </r>
  </si>
  <si>
    <r>
      <t xml:space="preserve">Resident Physician House Officer                     </t>
    </r>
    <r>
      <rPr>
        <b/>
        <sz val="11"/>
        <color rgb="FFFF0000"/>
        <rFont val="Calibri"/>
        <family val="2"/>
        <scheme val="minor"/>
      </rPr>
      <t>7/1/22 – 6/30/23</t>
    </r>
  </si>
  <si>
    <t>2022 Residency Postdoc Stipend Calculator</t>
  </si>
  <si>
    <r>
      <t xml:space="preserve">NIH Stipend Level </t>
    </r>
    <r>
      <rPr>
        <b/>
        <sz val="11"/>
        <color rgb="FFFF0000"/>
        <rFont val="Calibri"/>
        <family val="2"/>
        <scheme val="minor"/>
      </rPr>
      <t>FY2023</t>
    </r>
  </si>
  <si>
    <t>2023 Postdoc Researcher Stipend Calculator</t>
  </si>
  <si>
    <t>2023 Residency Postdoc Stipend Calculator</t>
  </si>
  <si>
    <r>
      <t xml:space="preserve">Resident Physician House Officer                     </t>
    </r>
    <r>
      <rPr>
        <b/>
        <sz val="11"/>
        <color rgb="FFFF0000"/>
        <rFont val="Calibri"/>
        <family val="2"/>
        <scheme val="minor"/>
      </rPr>
      <t>7/1/23 – 6/30/24</t>
    </r>
  </si>
  <si>
    <r>
      <t xml:space="preserve">UCSD Stipend Levels Effective </t>
    </r>
    <r>
      <rPr>
        <b/>
        <sz val="11"/>
        <color rgb="FFFF0000"/>
        <rFont val="Calibri"/>
        <family val="2"/>
        <scheme val="minor"/>
      </rPr>
      <t xml:space="preserve">4/1/2023 </t>
    </r>
    <r>
      <rPr>
        <b/>
        <sz val="11"/>
        <color theme="1"/>
        <rFont val="Calibri"/>
        <family val="2"/>
        <scheme val="minor"/>
      </rPr>
      <t>for Postdoc Researchers</t>
    </r>
  </si>
  <si>
    <r>
      <t xml:space="preserve">UCSD Stipend Levels Effective </t>
    </r>
    <r>
      <rPr>
        <b/>
        <sz val="11"/>
        <color rgb="FFFF0000"/>
        <rFont val="Calibri"/>
        <family val="2"/>
        <scheme val="minor"/>
      </rPr>
      <t xml:space="preserve">10/1/2023 </t>
    </r>
    <r>
      <rPr>
        <b/>
        <sz val="11"/>
        <color theme="1"/>
        <rFont val="Calibri"/>
        <family val="2"/>
        <scheme val="minor"/>
      </rPr>
      <t>for Postdoc Researchers</t>
    </r>
  </si>
  <si>
    <r>
      <t xml:space="preserve">Effective </t>
    </r>
    <r>
      <rPr>
        <b/>
        <sz val="11"/>
        <color rgb="FFFF0000"/>
        <rFont val="Calibri"/>
        <family val="2"/>
        <scheme val="minor"/>
      </rPr>
      <t>10/1/2023</t>
    </r>
  </si>
  <si>
    <t>2024 Residency Postdoc Stipend Calculator</t>
  </si>
  <si>
    <r>
      <t xml:space="preserve">NIH Stipend Level </t>
    </r>
    <r>
      <rPr>
        <b/>
        <sz val="11"/>
        <color rgb="FFFF0000"/>
        <rFont val="Calibri"/>
        <family val="2"/>
        <scheme val="minor"/>
      </rPr>
      <t>FY2024</t>
    </r>
  </si>
  <si>
    <t>2024 Postdoc Researcher Stipend Calculator</t>
  </si>
  <si>
    <r>
      <t xml:space="preserve">UCSD Stipend Levels Effective </t>
    </r>
    <r>
      <rPr>
        <b/>
        <sz val="11"/>
        <color rgb="FFFF0000"/>
        <rFont val="Calibri"/>
        <family val="2"/>
        <scheme val="minor"/>
      </rPr>
      <t xml:space="preserve">10/1/2024 </t>
    </r>
    <r>
      <rPr>
        <b/>
        <sz val="11"/>
        <color theme="1"/>
        <rFont val="Calibri"/>
        <family val="2"/>
        <scheme val="minor"/>
      </rPr>
      <t>for Postdoc Researchers</t>
    </r>
  </si>
  <si>
    <r>
      <t xml:space="preserve">Resident Physician House Officer                     </t>
    </r>
    <r>
      <rPr>
        <b/>
        <sz val="11"/>
        <color rgb="FFFF0000"/>
        <rFont val="Calibri"/>
        <family val="2"/>
        <scheme val="minor"/>
      </rPr>
      <t>7/1/24 – 6/30/25</t>
    </r>
  </si>
  <si>
    <r>
      <t xml:space="preserve">Effective </t>
    </r>
    <r>
      <rPr>
        <b/>
        <sz val="11"/>
        <color rgb="FFFF0000"/>
        <rFont val="Calibri"/>
        <family val="2"/>
        <scheme val="minor"/>
      </rPr>
      <t>10/1/2024</t>
    </r>
  </si>
  <si>
    <r>
      <t xml:space="preserve">NIH Stipend Level </t>
    </r>
    <r>
      <rPr>
        <b/>
        <sz val="11"/>
        <color rgb="FFFF0000"/>
        <rFont val="Calibri"/>
        <family val="2"/>
        <scheme val="minor"/>
      </rPr>
      <t>FY2025</t>
    </r>
  </si>
  <si>
    <r>
      <t xml:space="preserve">Resident Physician House Officer                     </t>
    </r>
    <r>
      <rPr>
        <b/>
        <sz val="11"/>
        <color rgb="FFFF0000"/>
        <rFont val="Calibri"/>
        <family val="2"/>
        <scheme val="minor"/>
      </rPr>
      <t>7/1/25 – 6/30/25</t>
    </r>
  </si>
  <si>
    <r>
      <t xml:space="preserve">UCSD Stipend Levels Effective </t>
    </r>
    <r>
      <rPr>
        <b/>
        <sz val="11"/>
        <color rgb="FFFF0000"/>
        <rFont val="Calibri"/>
        <family val="2"/>
        <scheme val="minor"/>
      </rPr>
      <t xml:space="preserve">10/1/2025 </t>
    </r>
    <r>
      <rPr>
        <b/>
        <sz val="11"/>
        <color theme="1"/>
        <rFont val="Calibri"/>
        <family val="2"/>
        <scheme val="minor"/>
      </rPr>
      <t>for Postdoc Researchers</t>
    </r>
  </si>
  <si>
    <t>2025 Postdoc Researcher Stipend Calculator</t>
  </si>
  <si>
    <t>2025 Residency Postdoc Stipend Calculator</t>
  </si>
  <si>
    <t>2026 Residency Postdoc Stipend Calculator</t>
  </si>
  <si>
    <r>
      <t xml:space="preserve">Resident Physician House Officer                     </t>
    </r>
    <r>
      <rPr>
        <b/>
        <sz val="11"/>
        <color rgb="FFFF0000"/>
        <rFont val="Calibri"/>
        <family val="2"/>
        <scheme val="minor"/>
      </rPr>
      <t>7/1/26 – 6/30/26</t>
    </r>
  </si>
  <si>
    <t>2026 Postdoc Researcher Stipend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</si>
</sst>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0.000%"/>
    <numFmt numFmtId="165" formatCode="&quot;$&quot;#,##0"/>
    <numFmt numFmtId="166" formatCode="_(&quot;$&quot;* #,##0_);_(&quot;$&quot;* \(#,##0\);_(&quot;$&quot;* &quot;-&quot;??_);_(@_)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6" tint="-0.499984740745262"/>
      <name val="Calibri"/>
      <family val="2"/>
      <scheme val="minor"/>
    </font>
    <font>
      <sz val="10"/>
      <color rgb="FFC0000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168">
    <xf numFmtId="0" fontId="0" fillId="0" borderId="0" xfId="0"/>
    <xf numFmtId="0" fontId="4" fillId="2" borderId="1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4" fillId="2" borderId="1" xfId="0" applyFont="1" applyFill="1" applyBorder="1"/>
    <xf numFmtId="0" fontId="0" fillId="2" borderId="1" xfId="0" applyFill="1" applyBorder="1"/>
    <xf numFmtId="0" fontId="4" fillId="2" borderId="1" xfId="0" applyFont="1" applyFill="1" applyBorder="1" applyAlignment="1">
      <alignment horizontal="left" indent="1"/>
    </xf>
    <xf numFmtId="0" fontId="6" fillId="2" borderId="1" xfId="0" applyFont="1" applyFill="1" applyBorder="1"/>
    <xf numFmtId="0" fontId="5" fillId="3" borderId="1" xfId="0" applyFont="1" applyFill="1" applyBorder="1" applyAlignment="1" applyProtection="1">
      <alignment horizontal="right" indent="1"/>
      <protection locked="0"/>
    </xf>
    <xf numFmtId="0" fontId="2" fillId="2" borderId="1" xfId="0" applyFont="1" applyFill="1" applyBorder="1"/>
    <xf numFmtId="0" fontId="7" fillId="2" borderId="1" xfId="0" applyNumberFormat="1" applyFont="1" applyFill="1" applyBorder="1"/>
    <xf numFmtId="0" fontId="5" fillId="2" borderId="1" xfId="0" applyFont="1" applyFill="1" applyBorder="1"/>
    <xf numFmtId="0" fontId="7" fillId="2" borderId="1" xfId="0" applyFont="1" applyFill="1" applyBorder="1"/>
    <xf numFmtId="0" fontId="0" fillId="0" borderId="1" xfId="0" applyBorder="1"/>
    <xf numFmtId="0" fontId="1" fillId="0" borderId="0" xfId="0" applyFont="1"/>
    <xf numFmtId="0" fontId="0" fillId="0" borderId="6" xfId="0" applyBorder="1"/>
    <xf numFmtId="0" fontId="10" fillId="2" borderId="1" xfId="0" applyFont="1" applyFill="1" applyBorder="1"/>
    <xf numFmtId="0" fontId="1" fillId="0" borderId="2" xfId="0" applyFont="1" applyBorder="1" applyAlignment="1">
      <alignment horizontal="center" vertical="top" wrapText="1"/>
    </xf>
    <xf numFmtId="6" fontId="0" fillId="0" borderId="1" xfId="0" applyNumberFormat="1" applyBorder="1" applyAlignment="1">
      <alignment horizontal="center" vertical="center"/>
    </xf>
    <xf numFmtId="6" fontId="8" fillId="0" borderId="1" xfId="0" applyNumberFormat="1" applyFont="1" applyBorder="1" applyAlignment="1">
      <alignment horizontal="center" vertical="center" wrapText="1"/>
    </xf>
    <xf numFmtId="0" fontId="0" fillId="0" borderId="0" xfId="0" applyBorder="1"/>
    <xf numFmtId="0" fontId="1" fillId="0" borderId="0" xfId="0" applyFont="1" applyBorder="1" applyAlignment="1">
      <alignment wrapText="1"/>
    </xf>
    <xf numFmtId="165" fontId="5" fillId="3" borderId="1" xfId="0" applyNumberFormat="1" applyFont="1" applyFill="1" applyBorder="1" applyAlignment="1" applyProtection="1">
      <alignment horizontal="right" indent="1"/>
      <protection locked="0"/>
    </xf>
    <xf numFmtId="164" fontId="5" fillId="3" borderId="1" xfId="1" applyNumberFormat="1" applyFont="1" applyFill="1" applyBorder="1" applyAlignment="1" applyProtection="1">
      <alignment horizontal="right" indent="1"/>
      <protection locked="0"/>
    </xf>
    <xf numFmtId="0" fontId="10" fillId="2" borderId="1" xfId="0" applyFont="1" applyFill="1" applyBorder="1" applyAlignment="1"/>
    <xf numFmtId="0" fontId="0" fillId="0" borderId="1" xfId="0" applyBorder="1" applyAlignment="1"/>
    <xf numFmtId="6" fontId="0" fillId="0" borderId="0" xfId="0" applyNumberFormat="1"/>
    <xf numFmtId="0" fontId="0" fillId="0" borderId="1" xfId="0" applyFill="1" applyBorder="1"/>
    <xf numFmtId="0" fontId="10" fillId="0" borderId="1" xfId="0" applyFont="1" applyFill="1" applyBorder="1"/>
    <xf numFmtId="0" fontId="0" fillId="0" borderId="1" xfId="0" applyFont="1" applyFill="1" applyBorder="1" applyProtection="1">
      <protection locked="0"/>
    </xf>
    <xf numFmtId="14" fontId="5" fillId="0" borderId="1" xfId="0" applyNumberFormat="1" applyFont="1" applyFill="1" applyBorder="1" applyAlignment="1" applyProtection="1">
      <alignment horizontal="right" indent="1"/>
      <protection locked="0"/>
    </xf>
    <xf numFmtId="0" fontId="13" fillId="0" borderId="1" xfId="0" applyFont="1" applyFill="1" applyBorder="1"/>
    <xf numFmtId="6" fontId="0" fillId="4" borderId="1" xfId="0" applyNumberFormat="1" applyFill="1" applyBorder="1" applyAlignment="1">
      <alignment vertical="center"/>
    </xf>
    <xf numFmtId="6" fontId="8" fillId="4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 applyProtection="1">
      <alignment horizontal="right" indent="1"/>
      <protection locked="0"/>
    </xf>
    <xf numFmtId="0" fontId="10" fillId="0" borderId="1" xfId="0" applyFont="1" applyFill="1" applyBorder="1" applyProtection="1">
      <protection locked="0"/>
    </xf>
    <xf numFmtId="0" fontId="10" fillId="2" borderId="1" xfId="0" applyFont="1" applyFill="1" applyBorder="1" applyProtection="1">
      <protection locked="0"/>
    </xf>
    <xf numFmtId="0" fontId="10" fillId="0" borderId="1" xfId="0" applyFont="1" applyBorder="1"/>
    <xf numFmtId="0" fontId="10" fillId="2" borderId="1" xfId="0" applyFont="1" applyFill="1" applyBorder="1" applyAlignment="1">
      <alignment horizontal="left" indent="1"/>
    </xf>
    <xf numFmtId="0" fontId="1" fillId="0" borderId="16" xfId="0" applyFont="1" applyBorder="1" applyAlignment="1">
      <alignment horizontal="center" vertical="top" wrapText="1"/>
    </xf>
    <xf numFmtId="6" fontId="0" fillId="0" borderId="18" xfId="0" applyNumberFormat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6" fontId="8" fillId="4" borderId="20" xfId="0" applyNumberFormat="1" applyFont="1" applyFill="1" applyBorder="1" applyAlignment="1">
      <alignment horizontal="left" vertical="center" wrapText="1"/>
    </xf>
    <xf numFmtId="0" fontId="0" fillId="4" borderId="21" xfId="0" applyFill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6" fontId="8" fillId="0" borderId="20" xfId="0" applyNumberFormat="1" applyFont="1" applyBorder="1" applyAlignment="1">
      <alignment horizontal="center" vertical="center" wrapText="1"/>
    </xf>
    <xf numFmtId="6" fontId="0" fillId="0" borderId="21" xfId="0" applyNumberFormat="1" applyBorder="1" applyAlignment="1">
      <alignment horizontal="center" vertical="center"/>
    </xf>
    <xf numFmtId="0" fontId="1" fillId="0" borderId="12" xfId="0" applyFont="1" applyBorder="1" applyAlignment="1">
      <alignment horizontal="center" vertical="top" wrapText="1"/>
    </xf>
    <xf numFmtId="164" fontId="0" fillId="0" borderId="18" xfId="1" applyNumberFormat="1" applyFont="1" applyBorder="1" applyAlignment="1">
      <alignment horizontal="center" vertical="center"/>
    </xf>
    <xf numFmtId="164" fontId="0" fillId="4" borderId="18" xfId="1" applyNumberFormat="1" applyFont="1" applyFill="1" applyBorder="1" applyAlignment="1">
      <alignment vertical="center"/>
    </xf>
    <xf numFmtId="0" fontId="0" fillId="4" borderId="20" xfId="0" applyFill="1" applyBorder="1" applyAlignment="1">
      <alignment vertical="center"/>
    </xf>
    <xf numFmtId="0" fontId="0" fillId="4" borderId="21" xfId="0" applyFill="1" applyBorder="1" applyAlignment="1">
      <alignment vertical="center"/>
    </xf>
    <xf numFmtId="0" fontId="1" fillId="0" borderId="0" xfId="0" applyFont="1" applyBorder="1" applyAlignment="1"/>
    <xf numFmtId="165" fontId="14" fillId="6" borderId="1" xfId="0" applyNumberFormat="1" applyFont="1" applyFill="1" applyBorder="1"/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6" fontId="0" fillId="0" borderId="13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6" fontId="8" fillId="4" borderId="15" xfId="0" applyNumberFormat="1" applyFont="1" applyFill="1" applyBorder="1" applyAlignment="1">
      <alignment horizontal="center" vertical="center" wrapText="1"/>
    </xf>
    <xf numFmtId="6" fontId="8" fillId="4" borderId="12" xfId="0" applyNumberFormat="1" applyFont="1" applyFill="1" applyBorder="1" applyAlignment="1">
      <alignment horizontal="center" vertical="center" wrapText="1"/>
    </xf>
    <xf numFmtId="6" fontId="0" fillId="0" borderId="1" xfId="0" applyNumberFormat="1" applyFill="1" applyBorder="1"/>
    <xf numFmtId="0" fontId="1" fillId="0" borderId="6" xfId="0" applyFont="1" applyBorder="1" applyAlignment="1">
      <alignment wrapText="1"/>
    </xf>
    <xf numFmtId="6" fontId="0" fillId="4" borderId="13" xfId="0" applyNumberFormat="1" applyFill="1" applyBorder="1" applyAlignment="1">
      <alignment vertical="center"/>
    </xf>
    <xf numFmtId="0" fontId="0" fillId="4" borderId="14" xfId="0" applyFill="1" applyBorder="1" applyAlignment="1">
      <alignment vertical="center"/>
    </xf>
    <xf numFmtId="6" fontId="0" fillId="4" borderId="23" xfId="0" applyNumberFormat="1" applyFill="1" applyBorder="1" applyAlignment="1">
      <alignment vertical="center"/>
    </xf>
    <xf numFmtId="6" fontId="0" fillId="4" borderId="24" xfId="0" applyNumberFormat="1" applyFill="1" applyBorder="1" applyAlignment="1">
      <alignment vertical="center"/>
    </xf>
    <xf numFmtId="0" fontId="1" fillId="0" borderId="2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 wrapText="1"/>
    </xf>
    <xf numFmtId="6" fontId="0" fillId="0" borderId="20" xfId="0" applyNumberFormat="1" applyBorder="1" applyAlignment="1">
      <alignment horizontal="center" vertical="center"/>
    </xf>
    <xf numFmtId="0" fontId="1" fillId="0" borderId="26" xfId="0" applyFont="1" applyBorder="1" applyAlignment="1">
      <alignment horizontal="center" vertical="top" wrapText="1"/>
    </xf>
    <xf numFmtId="0" fontId="4" fillId="2" borderId="2" xfId="0" applyFont="1" applyFill="1" applyBorder="1" applyProtection="1">
      <protection locked="0"/>
    </xf>
    <xf numFmtId="0" fontId="13" fillId="0" borderId="15" xfId="0" applyFont="1" applyFill="1" applyBorder="1"/>
    <xf numFmtId="0" fontId="0" fillId="2" borderId="16" xfId="0" applyFill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10" fillId="0" borderId="17" xfId="0" applyFont="1" applyFill="1" applyBorder="1"/>
    <xf numFmtId="0" fontId="4" fillId="2" borderId="18" xfId="0" applyFont="1" applyFill="1" applyBorder="1" applyProtection="1">
      <protection locked="0"/>
    </xf>
    <xf numFmtId="0" fontId="4" fillId="2" borderId="18" xfId="0" applyFont="1" applyFill="1" applyBorder="1"/>
    <xf numFmtId="0" fontId="10" fillId="2" borderId="17" xfId="0" applyFont="1" applyFill="1" applyBorder="1" applyAlignment="1"/>
    <xf numFmtId="0" fontId="10" fillId="2" borderId="17" xfId="0" applyFont="1" applyFill="1" applyBorder="1"/>
    <xf numFmtId="0" fontId="0" fillId="0" borderId="18" xfId="0" applyBorder="1"/>
    <xf numFmtId="0" fontId="0" fillId="0" borderId="18" xfId="0" applyFill="1" applyBorder="1"/>
    <xf numFmtId="0" fontId="6" fillId="2" borderId="18" xfId="0" applyFont="1" applyFill="1" applyBorder="1"/>
    <xf numFmtId="0" fontId="7" fillId="2" borderId="18" xfId="0" applyFont="1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6" fontId="8" fillId="0" borderId="1" xfId="0" applyNumberFormat="1" applyFont="1" applyBorder="1" applyAlignment="1">
      <alignment vertical="center" wrapText="1"/>
    </xf>
    <xf numFmtId="6" fontId="0" fillId="4" borderId="6" xfId="0" applyNumberFormat="1" applyFill="1" applyBorder="1" applyAlignment="1">
      <alignment vertical="center"/>
    </xf>
    <xf numFmtId="0" fontId="1" fillId="0" borderId="27" xfId="0" applyFont="1" applyBorder="1" applyAlignment="1">
      <alignment horizontal="center" vertical="top" wrapText="1"/>
    </xf>
    <xf numFmtId="0" fontId="1" fillId="0" borderId="28" xfId="0" applyFont="1" applyBorder="1" applyAlignment="1">
      <alignment horizontal="center" vertical="top" wrapText="1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6" fontId="8" fillId="0" borderId="24" xfId="0" applyNumberFormat="1" applyFont="1" applyBorder="1" applyAlignment="1">
      <alignment vertical="center" wrapText="1"/>
    </xf>
    <xf numFmtId="6" fontId="0" fillId="0" borderId="25" xfId="0" applyNumberFormat="1" applyBorder="1" applyAlignment="1">
      <alignment horizontal="center" vertical="center"/>
    </xf>
    <xf numFmtId="6" fontId="8" fillId="0" borderId="20" xfId="0" applyNumberFormat="1" applyFont="1" applyBorder="1" applyAlignment="1">
      <alignment vertical="center" wrapText="1"/>
    </xf>
    <xf numFmtId="6" fontId="8" fillId="4" borderId="23" xfId="0" applyNumberFormat="1" applyFont="1" applyFill="1" applyBorder="1" applyAlignment="1">
      <alignment horizontal="center" vertical="center" wrapText="1"/>
    </xf>
    <xf numFmtId="6" fontId="8" fillId="4" borderId="26" xfId="0" applyNumberFormat="1" applyFont="1" applyFill="1" applyBorder="1" applyAlignment="1">
      <alignment horizontal="center" vertical="center" wrapText="1"/>
    </xf>
    <xf numFmtId="6" fontId="0" fillId="0" borderId="18" xfId="0" applyNumberFormat="1" applyBorder="1"/>
    <xf numFmtId="6" fontId="0" fillId="0" borderId="21" xfId="0" applyNumberFormat="1" applyBorder="1"/>
    <xf numFmtId="0" fontId="15" fillId="0" borderId="0" xfId="0" applyFont="1"/>
    <xf numFmtId="0" fontId="1" fillId="0" borderId="17" xfId="0" applyFont="1" applyBorder="1"/>
    <xf numFmtId="0" fontId="1" fillId="0" borderId="19" xfId="0" applyFont="1" applyBorder="1"/>
    <xf numFmtId="0" fontId="11" fillId="0" borderId="0" xfId="0" applyFont="1"/>
    <xf numFmtId="0" fontId="4" fillId="0" borderId="2" xfId="0" applyFont="1" applyFill="1" applyBorder="1" applyProtection="1">
      <protection locked="0"/>
    </xf>
    <xf numFmtId="0" fontId="1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15" fontId="0" fillId="0" borderId="0" xfId="0" applyNumberFormat="1"/>
    <xf numFmtId="0" fontId="0" fillId="0" borderId="25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6" fontId="8" fillId="0" borderId="23" xfId="0" applyNumberFormat="1" applyFont="1" applyBorder="1" applyAlignment="1">
      <alignment horizontal="center" vertical="center" wrapText="1"/>
    </xf>
    <xf numFmtId="6" fontId="8" fillId="0" borderId="17" xfId="0" applyNumberFormat="1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6" fontId="8" fillId="0" borderId="19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166" fontId="16" fillId="0" borderId="1" xfId="2" applyNumberFormat="1" applyFont="1" applyFill="1" applyBorder="1" applyAlignment="1">
      <alignment vertical="center" wrapText="1"/>
    </xf>
    <xf numFmtId="166" fontId="16" fillId="0" borderId="20" xfId="2" applyNumberFormat="1" applyFont="1" applyFill="1" applyBorder="1" applyAlignment="1">
      <alignment vertical="center" wrapText="1"/>
    </xf>
    <xf numFmtId="8" fontId="0" fillId="0" borderId="0" xfId="0" applyNumberFormat="1"/>
    <xf numFmtId="10" fontId="0" fillId="0" borderId="18" xfId="1" applyNumberFormat="1" applyFont="1" applyBorder="1" applyAlignment="1">
      <alignment horizontal="center" vertical="center"/>
    </xf>
    <xf numFmtId="10" fontId="0" fillId="0" borderId="17" xfId="0" applyNumberFormat="1" applyBorder="1"/>
    <xf numFmtId="6" fontId="8" fillId="0" borderId="7" xfId="0" applyNumberFormat="1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  <xf numFmtId="0" fontId="1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0" fillId="2" borderId="17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 wrapText="1"/>
    </xf>
    <xf numFmtId="0" fontId="3" fillId="2" borderId="22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1" fillId="0" borderId="23" xfId="0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29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3" fillId="0" borderId="1" xfId="0" applyFont="1" applyBorder="1"/>
    <xf numFmtId="0" fontId="10" fillId="0" borderId="1" xfId="0" applyFont="1" applyBorder="1" applyProtection="1">
      <protection locked="0"/>
    </xf>
    <xf numFmtId="0" fontId="1" fillId="0" borderId="0" xfId="0" applyFont="1" applyAlignment="1">
      <alignment wrapText="1"/>
    </xf>
    <xf numFmtId="0" fontId="13" fillId="0" borderId="15" xfId="0" applyFont="1" applyBorder="1"/>
    <xf numFmtId="0" fontId="4" fillId="0" borderId="2" xfId="0" applyFont="1" applyBorder="1" applyProtection="1">
      <protection locked="0"/>
    </xf>
    <xf numFmtId="0" fontId="10" fillId="0" borderId="17" xfId="0" applyFont="1" applyBorder="1"/>
    <xf numFmtId="0" fontId="0" fillId="0" borderId="1" xfId="0" applyBorder="1" applyProtection="1">
      <protection locked="0"/>
    </xf>
    <xf numFmtId="14" fontId="5" fillId="0" borderId="1" xfId="0" applyNumberFormat="1" applyFont="1" applyBorder="1" applyAlignment="1" applyProtection="1">
      <alignment horizontal="right" indent="1"/>
      <protection locked="0"/>
    </xf>
    <xf numFmtId="6" fontId="0" fillId="0" borderId="1" xfId="0" applyNumberFormat="1" applyBorder="1"/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704850</xdr:colOff>
      <xdr:row>1</xdr:row>
      <xdr:rowOff>161925</xdr:rowOff>
    </xdr:from>
    <xdr:to>
      <xdr:col>7</xdr:col>
      <xdr:colOff>57150</xdr:colOff>
      <xdr:row>4</xdr:row>
      <xdr:rowOff>66675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A07DF224-E3B3-409B-8449-601F3790540B}"/>
            </a:ext>
          </a:extLst>
        </xdr:cNvPr>
        <xdr:cNvCxnSpPr/>
      </xdr:nvCxnSpPr>
      <xdr:spPr>
        <a:xfrm flipH="1">
          <a:off x="3048000" y="428625"/>
          <a:ext cx="1524000" cy="457200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390525</xdr:colOff>
      <xdr:row>0</xdr:row>
      <xdr:rowOff>38100</xdr:rowOff>
    </xdr:from>
    <xdr:to>
      <xdr:col>18</xdr:col>
      <xdr:colOff>219075</xdr:colOff>
      <xdr:row>13</xdr:row>
      <xdr:rowOff>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799F6F1-6E33-4A66-90A6-B4BFD1734690}"/>
            </a:ext>
          </a:extLst>
        </xdr:cNvPr>
        <xdr:cNvSpPr txBox="1"/>
      </xdr:nvSpPr>
      <xdr:spPr>
        <a:xfrm>
          <a:off x="4905375" y="38100"/>
          <a:ext cx="7753350" cy="2562226"/>
        </a:xfrm>
        <a:prstGeom prst="rect">
          <a:avLst/>
        </a:prstGeom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ysClr val="windowText" lastClr="000000"/>
              </a:solidFill>
            </a:rPr>
            <a:t>The stipend level for the entire first year of support is determined by the number of </a:t>
          </a:r>
          <a:r>
            <a:rPr lang="en-US" sz="1200" b="1">
              <a:solidFill>
                <a:srgbClr val="FF0000"/>
              </a:solidFill>
            </a:rPr>
            <a:t>full </a:t>
          </a:r>
          <a:r>
            <a:rPr lang="en-US" sz="1200" b="1">
              <a:solidFill>
                <a:sysClr val="windowText" lastClr="000000"/>
              </a:solidFill>
            </a:rPr>
            <a:t>years of relevant postdoctoral experience at the time of appointment. </a:t>
          </a:r>
        </a:p>
        <a:p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Clinical trainees who are MD/PhDs -  use the month/year of the </a:t>
          </a:r>
          <a:r>
            <a:rPr lang="en-US" sz="1200" b="1" i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first degree</a:t>
          </a:r>
          <a:r>
            <a:rPr lang="en-US" sz="1200" b="0" i="0" u="none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0" i="0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received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 </a:t>
          </a:r>
        </a:p>
        <a:p>
          <a:endParaRPr lang="en-US" sz="1100">
            <a:solidFill>
              <a:srgbClr val="00B050"/>
            </a:solidFill>
          </a:endParaRPr>
        </a:p>
        <a:p>
          <a:r>
            <a:rPr lang="en-US" sz="1100" b="1" u="sng"/>
            <a:t>Relevant experience may include</a:t>
          </a:r>
          <a:r>
            <a:rPr lang="en-US" sz="1100" b="1"/>
            <a:t>: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/>
            <a:t>Industry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/>
            <a:t>TA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/>
            <a:t>Internship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/>
            <a:t>Residency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/>
            <a:t>Clinical duties, or other time spent in a health-related field beyond that of the qualifying doctoral degree. </a:t>
          </a:r>
        </a:p>
        <a:p>
          <a:endParaRPr lang="en-US" sz="1100"/>
        </a:p>
        <a:p>
          <a:r>
            <a:rPr lang="en-US" sz="1200" b="1"/>
            <a:t>The trainee must be paid at that level for the </a:t>
          </a:r>
          <a:r>
            <a:rPr lang="en-US" sz="1200" b="1" i="1"/>
            <a:t>entire</a:t>
          </a:r>
          <a:r>
            <a:rPr lang="en-US" sz="1200" b="1"/>
            <a:t> period of appointment. </a:t>
          </a:r>
          <a:endParaRPr lang="en-US" sz="1200"/>
        </a:p>
        <a:p>
          <a:r>
            <a:rPr lang="en-US" sz="1200"/>
            <a:t>The NIH stipend for each additional year of NRSA support is the next level in the stipend structure and </a:t>
          </a:r>
          <a:r>
            <a:rPr lang="en-US" sz="1200" b="1"/>
            <a:t>does not change mid-year.</a:t>
          </a:r>
        </a:p>
      </xdr:txBody>
    </xdr:sp>
    <xdr:clientData/>
  </xdr:twoCellAnchor>
  <xdr:twoCellAnchor>
    <xdr:from>
      <xdr:col>9</xdr:col>
      <xdr:colOff>590550</xdr:colOff>
      <xdr:row>14</xdr:row>
      <xdr:rowOff>342901</xdr:rowOff>
    </xdr:from>
    <xdr:to>
      <xdr:col>10</xdr:col>
      <xdr:colOff>504825</xdr:colOff>
      <xdr:row>15</xdr:row>
      <xdr:rowOff>238125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6EA7C6D0-AF4F-4355-AD7E-92B947C07354}"/>
            </a:ext>
          </a:extLst>
        </xdr:cNvPr>
        <xdr:cNvCxnSpPr/>
      </xdr:nvCxnSpPr>
      <xdr:spPr>
        <a:xfrm flipH="1" flipV="1">
          <a:off x="6600825" y="3133726"/>
          <a:ext cx="838200" cy="466724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0</xdr:row>
      <xdr:rowOff>82550</xdr:rowOff>
    </xdr:from>
    <xdr:to>
      <xdr:col>16</xdr:col>
      <xdr:colOff>419100</xdr:colOff>
      <xdr:row>13</xdr:row>
      <xdr:rowOff>95250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4794250" y="82550"/>
          <a:ext cx="6578600" cy="2628900"/>
        </a:xfrm>
        <a:prstGeom prst="rect">
          <a:avLst/>
        </a:prstGeom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ysClr val="windowText" lastClr="000000"/>
              </a:solidFill>
            </a:rPr>
            <a:t>The stipend level for the entire first year of support is determined by the number of </a:t>
          </a:r>
          <a:r>
            <a:rPr lang="en-US" sz="1200" b="1">
              <a:solidFill>
                <a:srgbClr val="FF0000"/>
              </a:solidFill>
            </a:rPr>
            <a:t>full </a:t>
          </a:r>
          <a:r>
            <a:rPr lang="en-US" sz="1200" b="1">
              <a:solidFill>
                <a:sysClr val="windowText" lastClr="000000"/>
              </a:solidFill>
            </a:rPr>
            <a:t>years of relevant postdoctoral experience at the time of appointment. </a:t>
          </a:r>
        </a:p>
        <a:p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Clinical trainees who are MD/PhDs -  use the month/year of the </a:t>
          </a:r>
          <a:r>
            <a:rPr lang="en-US" sz="1200" b="1" i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first degree</a:t>
          </a:r>
          <a:r>
            <a:rPr lang="en-US" sz="1200" b="0" i="0" u="none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0" i="0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received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 </a:t>
          </a:r>
        </a:p>
        <a:p>
          <a:endParaRPr lang="en-US" sz="1100">
            <a:solidFill>
              <a:srgbClr val="00B050"/>
            </a:solidFill>
          </a:endParaRPr>
        </a:p>
        <a:p>
          <a:r>
            <a:rPr lang="en-US" sz="1100" b="1" u="sng"/>
            <a:t>Relevant experience may include</a:t>
          </a:r>
          <a:r>
            <a:rPr lang="en-US" sz="1100" b="1"/>
            <a:t>: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/>
            <a:t>Industry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/>
            <a:t>TA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/>
            <a:t>Internship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/>
            <a:t>Residency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/>
            <a:t>Clinical duties, or other time spent in a health-related field beyond that of the qualifying doctoral degree. </a:t>
          </a:r>
        </a:p>
        <a:p>
          <a:endParaRPr lang="en-US" sz="1100"/>
        </a:p>
        <a:p>
          <a:r>
            <a:rPr lang="en-US" sz="1200" b="1"/>
            <a:t>The trainee must be paid at that level for the </a:t>
          </a:r>
          <a:r>
            <a:rPr lang="en-US" sz="1200" b="1" i="1"/>
            <a:t>entire</a:t>
          </a:r>
          <a:r>
            <a:rPr lang="en-US" sz="1200" b="1"/>
            <a:t> period of appointment. </a:t>
          </a:r>
          <a:endParaRPr lang="en-US" sz="1200"/>
        </a:p>
        <a:p>
          <a:r>
            <a:rPr lang="en-US" sz="1200"/>
            <a:t>The NIH stipend for each additional year of NRSA support is the next level in the stipend structure and </a:t>
          </a:r>
          <a:r>
            <a:rPr lang="en-US" sz="1200" b="1"/>
            <a:t>does not change mid-year.</a:t>
          </a:r>
        </a:p>
      </xdr:txBody>
    </xdr:sp>
    <xdr:clientData/>
  </xdr:twoCellAnchor>
  <xdr:twoCellAnchor>
    <xdr:from>
      <xdr:col>5</xdr:col>
      <xdr:colOff>57150</xdr:colOff>
      <xdr:row>1</xdr:row>
      <xdr:rowOff>123825</xdr:rowOff>
    </xdr:from>
    <xdr:to>
      <xdr:col>7</xdr:col>
      <xdr:colOff>180975</xdr:colOff>
      <xdr:row>4</xdr:row>
      <xdr:rowOff>28575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 flipH="1">
          <a:off x="3206750" y="390525"/>
          <a:ext cx="1489075" cy="457200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323850</xdr:colOff>
      <xdr:row>0</xdr:row>
      <xdr:rowOff>209550</xdr:rowOff>
    </xdr:from>
    <xdr:to>
      <xdr:col>16</xdr:col>
      <xdr:colOff>590550</xdr:colOff>
      <xdr:row>13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4638675" y="209550"/>
          <a:ext cx="6553200" cy="2505075"/>
        </a:xfrm>
        <a:prstGeom prst="rect">
          <a:avLst/>
        </a:prstGeom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ysClr val="windowText" lastClr="000000"/>
              </a:solidFill>
            </a:rPr>
            <a:t>The stipend level for the entire first year of support is determined by the number of </a:t>
          </a:r>
          <a:r>
            <a:rPr lang="en-US" sz="1200" b="1">
              <a:solidFill>
                <a:srgbClr val="FF0000"/>
              </a:solidFill>
            </a:rPr>
            <a:t>full </a:t>
          </a:r>
          <a:r>
            <a:rPr lang="en-US" sz="1200" b="1">
              <a:solidFill>
                <a:sysClr val="windowText" lastClr="000000"/>
              </a:solidFill>
            </a:rPr>
            <a:t>years of relevant postdoctoral experience at the time of appointment. </a:t>
          </a:r>
        </a:p>
        <a:p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Clinical trainees who are MD/PhDs -  use the month/year of the </a:t>
          </a:r>
          <a:r>
            <a:rPr lang="en-US" sz="1200" b="1" i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first degree</a:t>
          </a:r>
          <a:r>
            <a:rPr lang="en-US" sz="1200" b="0" i="0" u="none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0" i="0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received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 </a:t>
          </a:r>
        </a:p>
        <a:p>
          <a:endParaRPr lang="en-US" sz="1100">
            <a:solidFill>
              <a:srgbClr val="00B050"/>
            </a:solidFill>
          </a:endParaRPr>
        </a:p>
        <a:p>
          <a:r>
            <a:rPr lang="en-US" sz="1100" b="1" u="sng"/>
            <a:t>Relevant experience may include</a:t>
          </a:r>
          <a:r>
            <a:rPr lang="en-US" sz="1100" b="1"/>
            <a:t>: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/>
            <a:t>Industry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/>
            <a:t>TA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/>
            <a:t>Internship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/>
            <a:t>Residency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/>
            <a:t>Clinical duties, or other time spent in a health-related field beyond that of the qualifying doctoral degree. </a:t>
          </a:r>
        </a:p>
        <a:p>
          <a:endParaRPr lang="en-US" sz="1100"/>
        </a:p>
        <a:p>
          <a:r>
            <a:rPr lang="en-US" sz="1200" b="1"/>
            <a:t>The trainee must be paid at that level for the </a:t>
          </a:r>
          <a:r>
            <a:rPr lang="en-US" sz="1200" b="1" i="1"/>
            <a:t>entire</a:t>
          </a:r>
          <a:r>
            <a:rPr lang="en-US" sz="1200" b="1"/>
            <a:t> period of appointment. </a:t>
          </a:r>
          <a:endParaRPr lang="en-US" sz="1200"/>
        </a:p>
        <a:p>
          <a:r>
            <a:rPr lang="en-US" sz="1200"/>
            <a:t>The stipend for each additional year of NRSA support is the next level in the stipend structure and </a:t>
          </a:r>
          <a:r>
            <a:rPr lang="en-US" sz="1200" b="1"/>
            <a:t>does not change mid-year.</a:t>
          </a:r>
        </a:p>
      </xdr:txBody>
    </xdr:sp>
    <xdr:clientData/>
  </xdr:twoCellAnchor>
  <xdr:twoCellAnchor>
    <xdr:from>
      <xdr:col>5</xdr:col>
      <xdr:colOff>57150</xdr:colOff>
      <xdr:row>1</xdr:row>
      <xdr:rowOff>123825</xdr:rowOff>
    </xdr:from>
    <xdr:to>
      <xdr:col>7</xdr:col>
      <xdr:colOff>180975</xdr:colOff>
      <xdr:row>4</xdr:row>
      <xdr:rowOff>28575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CxnSpPr/>
      </xdr:nvCxnSpPr>
      <xdr:spPr>
        <a:xfrm flipH="1">
          <a:off x="3067050" y="390525"/>
          <a:ext cx="1428750" cy="476250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219075</xdr:colOff>
      <xdr:row>0</xdr:row>
      <xdr:rowOff>209550</xdr:rowOff>
    </xdr:from>
    <xdr:to>
      <xdr:col>18</xdr:col>
      <xdr:colOff>9526</xdr:colOff>
      <xdr:row>13</xdr:row>
      <xdr:rowOff>38100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4657725" y="209550"/>
          <a:ext cx="6934201" cy="2514600"/>
        </a:xfrm>
        <a:prstGeom prst="rect">
          <a:avLst/>
        </a:prstGeom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stipend level for the entire first year of support is determined by the number of </a:t>
          </a:r>
          <a:r>
            <a:rPr lang="en-US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full</a:t>
          </a:r>
          <a: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years of relevant postdoctoral experience at the time of appointment.</a:t>
          </a:r>
          <a:r>
            <a:rPr lang="en-US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endParaRPr lang="en-US" sz="1200">
            <a:effectLst/>
          </a:endParaRPr>
        </a:p>
        <a:p>
          <a: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Clinical trainees who are MD/PhDs - use the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month/year of the </a:t>
          </a:r>
          <a:r>
            <a:rPr lang="en-US" sz="1200" b="1" i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first degree</a:t>
          </a:r>
          <a:r>
            <a:rPr lang="en-US" sz="1200" b="0" i="0" u="non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received. </a:t>
          </a:r>
          <a:b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en-US" sz="1200">
            <a:effectLst/>
          </a:endParaRPr>
        </a:p>
        <a:p>
          <a:r>
            <a:rPr lang="en-U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Relevant experience may include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endParaRPr lang="en-US">
            <a:effectLst/>
          </a:endParaRP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Industry</a:t>
          </a:r>
          <a:endParaRPr lang="en-US">
            <a:effectLst/>
          </a:endParaRP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</a:t>
          </a:r>
          <a:endParaRPr lang="en-US">
            <a:effectLst/>
          </a:endParaRP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Internship</a:t>
          </a:r>
          <a:endParaRPr lang="en-US">
            <a:effectLst/>
          </a:endParaRP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Residency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Clinical duties, or other time spent in a health-related field beyond that of the qualifying doctoral degree. </a:t>
          </a:r>
        </a:p>
        <a:p>
          <a:endParaRPr lang="en-US" sz="1200">
            <a:effectLst/>
          </a:endParaRPr>
        </a:p>
        <a:p>
          <a: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trainee must be paid at that level for the </a:t>
          </a:r>
          <a:r>
            <a:rPr lang="en-US" sz="12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entire</a:t>
          </a:r>
          <a: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period of appointment. </a:t>
          </a:r>
          <a:endParaRPr lang="en-US" sz="1200">
            <a:effectLst/>
          </a:endParaRP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stipend for each additional year of NRSA support is the next level in the stipend structure and </a:t>
          </a:r>
          <a: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does not change mid-year.</a:t>
          </a:r>
          <a:endParaRPr lang="en-US" sz="1200">
            <a:effectLst/>
          </a:endParaRPr>
        </a:p>
      </xdr:txBody>
    </xdr:sp>
    <xdr:clientData/>
  </xdr:twoCellAnchor>
  <xdr:twoCellAnchor>
    <xdr:from>
      <xdr:col>5</xdr:col>
      <xdr:colOff>95256</xdr:colOff>
      <xdr:row>1</xdr:row>
      <xdr:rowOff>85725</xdr:rowOff>
    </xdr:from>
    <xdr:to>
      <xdr:col>7</xdr:col>
      <xdr:colOff>123825</xdr:colOff>
      <xdr:row>4</xdr:row>
      <xdr:rowOff>38100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CxnSpPr/>
      </xdr:nvCxnSpPr>
      <xdr:spPr>
        <a:xfrm flipH="1">
          <a:off x="3152781" y="352425"/>
          <a:ext cx="1409694" cy="523875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323850</xdr:colOff>
      <xdr:row>0</xdr:row>
      <xdr:rowOff>209550</xdr:rowOff>
    </xdr:from>
    <xdr:to>
      <xdr:col>16</xdr:col>
      <xdr:colOff>590550</xdr:colOff>
      <xdr:row>13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4638675" y="209550"/>
          <a:ext cx="6553200" cy="2505075"/>
        </a:xfrm>
        <a:prstGeom prst="rect">
          <a:avLst/>
        </a:prstGeom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ysClr val="windowText" lastClr="000000"/>
              </a:solidFill>
            </a:rPr>
            <a:t>The stipend level for the entire first year of support is determined by the number of </a:t>
          </a:r>
          <a:r>
            <a:rPr lang="en-US" sz="1200" b="1">
              <a:solidFill>
                <a:srgbClr val="FF0000"/>
              </a:solidFill>
            </a:rPr>
            <a:t>full </a:t>
          </a:r>
          <a:r>
            <a:rPr lang="en-US" sz="1200" b="1">
              <a:solidFill>
                <a:sysClr val="windowText" lastClr="000000"/>
              </a:solidFill>
            </a:rPr>
            <a:t>years of relevant postdoctoral experience at the time of appointment. </a:t>
          </a:r>
        </a:p>
        <a:p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Clinical trainees who are MD/PhDs -  use the month/year of the </a:t>
          </a:r>
          <a:r>
            <a:rPr lang="en-US" sz="1200" b="1" i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first degree</a:t>
          </a:r>
          <a:r>
            <a:rPr lang="en-US" sz="1200" b="0" i="0" u="none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0" i="0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received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 </a:t>
          </a:r>
        </a:p>
        <a:p>
          <a:endParaRPr lang="en-US" sz="1100">
            <a:solidFill>
              <a:srgbClr val="00B050"/>
            </a:solidFill>
          </a:endParaRPr>
        </a:p>
        <a:p>
          <a:r>
            <a:rPr lang="en-US" sz="1100" b="1" u="sng"/>
            <a:t>Relevant experience may include</a:t>
          </a:r>
          <a:r>
            <a:rPr lang="en-US" sz="1100" b="1"/>
            <a:t>: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/>
            <a:t>Industry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/>
            <a:t>TA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/>
            <a:t>Internship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/>
            <a:t>Residency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/>
            <a:t>Clinical duties, or other time spent in a health-related field beyond that of the qualifying doctoral degree. </a:t>
          </a:r>
        </a:p>
        <a:p>
          <a:endParaRPr lang="en-US" sz="1100"/>
        </a:p>
        <a:p>
          <a:r>
            <a:rPr lang="en-US" sz="1200" b="1"/>
            <a:t>The trainee must be paid at that level for the </a:t>
          </a:r>
          <a:r>
            <a:rPr lang="en-US" sz="1200" b="1" i="1"/>
            <a:t>entire</a:t>
          </a:r>
          <a:r>
            <a:rPr lang="en-US" sz="1200" b="1"/>
            <a:t> period of appointment. </a:t>
          </a:r>
          <a:endParaRPr lang="en-US" sz="1200"/>
        </a:p>
        <a:p>
          <a:r>
            <a:rPr lang="en-US" sz="1200"/>
            <a:t>The stipend for each additional year of NRSA support is the next level in the stipend structure and </a:t>
          </a:r>
          <a:r>
            <a:rPr lang="en-US" sz="1200" b="1"/>
            <a:t>does not change mid-year.</a:t>
          </a:r>
        </a:p>
      </xdr:txBody>
    </xdr:sp>
    <xdr:clientData/>
  </xdr:twoCellAnchor>
  <xdr:twoCellAnchor>
    <xdr:from>
      <xdr:col>5</xdr:col>
      <xdr:colOff>57150</xdr:colOff>
      <xdr:row>1</xdr:row>
      <xdr:rowOff>123825</xdr:rowOff>
    </xdr:from>
    <xdr:to>
      <xdr:col>7</xdr:col>
      <xdr:colOff>180975</xdr:colOff>
      <xdr:row>4</xdr:row>
      <xdr:rowOff>28575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CxnSpPr/>
      </xdr:nvCxnSpPr>
      <xdr:spPr>
        <a:xfrm flipH="1">
          <a:off x="3067050" y="390525"/>
          <a:ext cx="1428750" cy="476250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219075</xdr:colOff>
      <xdr:row>0</xdr:row>
      <xdr:rowOff>209550</xdr:rowOff>
    </xdr:from>
    <xdr:to>
      <xdr:col>18</xdr:col>
      <xdr:colOff>9526</xdr:colOff>
      <xdr:row>13</xdr:row>
      <xdr:rowOff>38100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4657725" y="209550"/>
          <a:ext cx="6934201" cy="2514600"/>
        </a:xfrm>
        <a:prstGeom prst="rect">
          <a:avLst/>
        </a:prstGeom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stipend level for the entire first year of support is determined by the number of </a:t>
          </a:r>
          <a:r>
            <a:rPr lang="en-US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full</a:t>
          </a:r>
          <a: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years of relevant postdoctoral experience at the time of appointment.</a:t>
          </a:r>
          <a:r>
            <a:rPr lang="en-US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endParaRPr lang="en-US" sz="1200">
            <a:effectLst/>
          </a:endParaRPr>
        </a:p>
        <a:p>
          <a: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Clinical trainees who are MD/PhDs - use the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month/year of the </a:t>
          </a:r>
          <a:r>
            <a:rPr lang="en-US" sz="1200" b="1" i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first degree</a:t>
          </a:r>
          <a:r>
            <a:rPr lang="en-US" sz="1200" b="0" i="0" u="non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received. </a:t>
          </a:r>
          <a:b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en-US" sz="1200">
            <a:effectLst/>
          </a:endParaRPr>
        </a:p>
        <a:p>
          <a:r>
            <a:rPr lang="en-U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Relevant experience may include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endParaRPr lang="en-US">
            <a:effectLst/>
          </a:endParaRP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Industry</a:t>
          </a:r>
          <a:endParaRPr lang="en-US">
            <a:effectLst/>
          </a:endParaRP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</a:t>
          </a:r>
          <a:endParaRPr lang="en-US">
            <a:effectLst/>
          </a:endParaRP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Internship</a:t>
          </a:r>
          <a:endParaRPr lang="en-US">
            <a:effectLst/>
          </a:endParaRP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Residency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Clinical duties, or other time spent in a health-related field beyond that of the qualifying doctoral degree. </a:t>
          </a:r>
        </a:p>
        <a:p>
          <a:endParaRPr lang="en-US" sz="1200">
            <a:effectLst/>
          </a:endParaRPr>
        </a:p>
        <a:p>
          <a: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trainee must be paid at that level for the </a:t>
          </a:r>
          <a:r>
            <a:rPr lang="en-US" sz="12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entire</a:t>
          </a:r>
          <a: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period of appointment. </a:t>
          </a:r>
          <a:endParaRPr lang="en-US" sz="1200">
            <a:effectLst/>
          </a:endParaRP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stipend for each additional year of NRSA support is the next level in the stipend structure and </a:t>
          </a:r>
          <a: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does not change mid-year.</a:t>
          </a:r>
          <a:endParaRPr lang="en-US" sz="1200">
            <a:effectLst/>
          </a:endParaRPr>
        </a:p>
      </xdr:txBody>
    </xdr:sp>
    <xdr:clientData/>
  </xdr:twoCellAnchor>
  <xdr:twoCellAnchor>
    <xdr:from>
      <xdr:col>5</xdr:col>
      <xdr:colOff>95256</xdr:colOff>
      <xdr:row>1</xdr:row>
      <xdr:rowOff>85725</xdr:rowOff>
    </xdr:from>
    <xdr:to>
      <xdr:col>7</xdr:col>
      <xdr:colOff>123825</xdr:colOff>
      <xdr:row>4</xdr:row>
      <xdr:rowOff>38100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CxnSpPr/>
      </xdr:nvCxnSpPr>
      <xdr:spPr>
        <a:xfrm flipH="1">
          <a:off x="3152781" y="352425"/>
          <a:ext cx="1409694" cy="523875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323850</xdr:colOff>
      <xdr:row>0</xdr:row>
      <xdr:rowOff>209550</xdr:rowOff>
    </xdr:from>
    <xdr:to>
      <xdr:col>16</xdr:col>
      <xdr:colOff>590550</xdr:colOff>
      <xdr:row>13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4638675" y="209550"/>
          <a:ext cx="6553200" cy="2505075"/>
        </a:xfrm>
        <a:prstGeom prst="rect">
          <a:avLst/>
        </a:prstGeom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ysClr val="windowText" lastClr="000000"/>
              </a:solidFill>
            </a:rPr>
            <a:t>The stipend level for the entire first year of support is determined by the number of </a:t>
          </a:r>
          <a:r>
            <a:rPr lang="en-US" sz="1200" b="1">
              <a:solidFill>
                <a:srgbClr val="FF0000"/>
              </a:solidFill>
            </a:rPr>
            <a:t>full </a:t>
          </a:r>
          <a:r>
            <a:rPr lang="en-US" sz="1200" b="1">
              <a:solidFill>
                <a:sysClr val="windowText" lastClr="000000"/>
              </a:solidFill>
            </a:rPr>
            <a:t>years of relevant postdoctoral experience at the time of appointment. </a:t>
          </a:r>
        </a:p>
        <a:p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Clinical trainees who are MD/PhDs -  use the month/year of the </a:t>
          </a:r>
          <a:r>
            <a:rPr lang="en-US" sz="1200" b="1" i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first degree</a:t>
          </a:r>
          <a:r>
            <a:rPr lang="en-US" sz="1200" b="0" i="0" u="none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0" i="0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received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 </a:t>
          </a:r>
        </a:p>
        <a:p>
          <a:endParaRPr lang="en-US" sz="1100">
            <a:solidFill>
              <a:srgbClr val="00B050"/>
            </a:solidFill>
          </a:endParaRPr>
        </a:p>
        <a:p>
          <a:r>
            <a:rPr lang="en-US" sz="1100" b="1" u="sng"/>
            <a:t>Relevant experience may include</a:t>
          </a:r>
          <a:r>
            <a:rPr lang="en-US" sz="1100" b="1"/>
            <a:t>: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/>
            <a:t>Industry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/>
            <a:t>TA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/>
            <a:t>Internship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/>
            <a:t>Residency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/>
            <a:t>Clinical duties, or other time spent in a health-related field beyond that of the qualifying doctoral degree. </a:t>
          </a:r>
        </a:p>
        <a:p>
          <a:endParaRPr lang="en-US" sz="1100"/>
        </a:p>
        <a:p>
          <a:r>
            <a:rPr lang="en-US" sz="1200" b="1"/>
            <a:t>The trainee must be paid at that level for the </a:t>
          </a:r>
          <a:r>
            <a:rPr lang="en-US" sz="1200" b="1" i="1"/>
            <a:t>entire</a:t>
          </a:r>
          <a:r>
            <a:rPr lang="en-US" sz="1200" b="1"/>
            <a:t> period of appointment. </a:t>
          </a:r>
          <a:endParaRPr lang="en-US" sz="1200"/>
        </a:p>
        <a:p>
          <a:r>
            <a:rPr lang="en-US" sz="1200"/>
            <a:t>The stipend for each additional year of NRSA support is the next level in the stipend structure and </a:t>
          </a:r>
          <a:r>
            <a:rPr lang="en-US" sz="1200" b="1"/>
            <a:t>does not change mid-year.</a:t>
          </a:r>
        </a:p>
      </xdr:txBody>
    </xdr:sp>
    <xdr:clientData/>
  </xdr:twoCellAnchor>
  <xdr:twoCellAnchor>
    <xdr:from>
      <xdr:col>5</xdr:col>
      <xdr:colOff>57150</xdr:colOff>
      <xdr:row>1</xdr:row>
      <xdr:rowOff>123825</xdr:rowOff>
    </xdr:from>
    <xdr:to>
      <xdr:col>7</xdr:col>
      <xdr:colOff>180975</xdr:colOff>
      <xdr:row>4</xdr:row>
      <xdr:rowOff>28575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CxnSpPr/>
      </xdr:nvCxnSpPr>
      <xdr:spPr>
        <a:xfrm flipH="1">
          <a:off x="3067050" y="390525"/>
          <a:ext cx="1428750" cy="476250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219075</xdr:colOff>
      <xdr:row>0</xdr:row>
      <xdr:rowOff>209550</xdr:rowOff>
    </xdr:from>
    <xdr:to>
      <xdr:col>18</xdr:col>
      <xdr:colOff>9526</xdr:colOff>
      <xdr:row>13</xdr:row>
      <xdr:rowOff>38100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4657725" y="209550"/>
          <a:ext cx="6934201" cy="2514600"/>
        </a:xfrm>
        <a:prstGeom prst="rect">
          <a:avLst/>
        </a:prstGeom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stipend level for the entire first year of support is determined by the number of </a:t>
          </a:r>
          <a:r>
            <a:rPr lang="en-US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full</a:t>
          </a:r>
          <a: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years of relevant postdoctoral experience at the time of appointment. </a:t>
          </a:r>
          <a:endParaRPr lang="en-US" sz="1200">
            <a:effectLst/>
          </a:endParaRPr>
        </a:p>
        <a:p>
          <a: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Clinical trainees who are MD/PhDs - use the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month/year of the </a:t>
          </a:r>
          <a:r>
            <a:rPr lang="en-US" sz="1200" b="1" i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first degree</a:t>
          </a:r>
          <a:r>
            <a:rPr lang="en-US" sz="1200" b="0" i="0" u="non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received. </a:t>
          </a:r>
          <a:b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en-US" sz="1200">
            <a:effectLst/>
          </a:endParaRPr>
        </a:p>
        <a:p>
          <a:r>
            <a:rPr lang="en-U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Relevant experience may include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endParaRPr lang="en-US">
            <a:effectLst/>
          </a:endParaRP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Industry</a:t>
          </a:r>
          <a:endParaRPr lang="en-US">
            <a:effectLst/>
          </a:endParaRP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</a:t>
          </a:r>
          <a:endParaRPr lang="en-US">
            <a:effectLst/>
          </a:endParaRP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Internship</a:t>
          </a:r>
          <a:endParaRPr lang="en-US">
            <a:effectLst/>
          </a:endParaRP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Residency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Clinical duties, or other time spent in a health-related field beyond that of the qualifying doctoral degree. </a:t>
          </a:r>
        </a:p>
        <a:p>
          <a:endParaRPr lang="en-US" sz="1200">
            <a:effectLst/>
          </a:endParaRPr>
        </a:p>
        <a:p>
          <a: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trainee must be paid at that level for the </a:t>
          </a:r>
          <a:r>
            <a:rPr lang="en-US" sz="12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entire</a:t>
          </a:r>
          <a: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period of appointment. </a:t>
          </a:r>
          <a:endParaRPr lang="en-US" sz="1200">
            <a:effectLst/>
          </a:endParaRP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stipend for each additional year of NRSA support is the next level in the stipend structure and </a:t>
          </a:r>
          <a: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does not change mid-year.</a:t>
          </a:r>
          <a:endParaRPr lang="en-US" sz="1200">
            <a:effectLst/>
          </a:endParaRPr>
        </a:p>
      </xdr:txBody>
    </xdr:sp>
    <xdr:clientData/>
  </xdr:twoCellAnchor>
  <xdr:twoCellAnchor>
    <xdr:from>
      <xdr:col>5</xdr:col>
      <xdr:colOff>95256</xdr:colOff>
      <xdr:row>1</xdr:row>
      <xdr:rowOff>85725</xdr:rowOff>
    </xdr:from>
    <xdr:to>
      <xdr:col>7</xdr:col>
      <xdr:colOff>123825</xdr:colOff>
      <xdr:row>4</xdr:row>
      <xdr:rowOff>38100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CxnSpPr/>
      </xdr:nvCxnSpPr>
      <xdr:spPr>
        <a:xfrm flipH="1">
          <a:off x="3152781" y="352425"/>
          <a:ext cx="1409694" cy="523875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323850</xdr:colOff>
      <xdr:row>0</xdr:row>
      <xdr:rowOff>209550</xdr:rowOff>
    </xdr:from>
    <xdr:to>
      <xdr:col>16</xdr:col>
      <xdr:colOff>590550</xdr:colOff>
      <xdr:row>13</xdr:row>
      <xdr:rowOff>19050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4714875" y="209550"/>
          <a:ext cx="6553200" cy="2505075"/>
        </a:xfrm>
        <a:prstGeom prst="rect">
          <a:avLst/>
        </a:prstGeom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ysClr val="windowText" lastClr="000000"/>
              </a:solidFill>
            </a:rPr>
            <a:t>The stipend level for the entire first year of support is determined by the number of </a:t>
          </a:r>
          <a:r>
            <a:rPr lang="en-US" sz="1200" b="1">
              <a:solidFill>
                <a:srgbClr val="FF0000"/>
              </a:solidFill>
            </a:rPr>
            <a:t>full </a:t>
          </a:r>
          <a:r>
            <a:rPr lang="en-US" sz="1200" b="1">
              <a:solidFill>
                <a:sysClr val="windowText" lastClr="000000"/>
              </a:solidFill>
            </a:rPr>
            <a:t>years of relevant postdoctoral experience at the time of appointment. </a:t>
          </a:r>
        </a:p>
        <a:p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Clinical trainees who are MD/PhDs -  use the month/year of the </a:t>
          </a:r>
          <a:r>
            <a:rPr lang="en-US" sz="1200" b="1" i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first degree</a:t>
          </a:r>
          <a:r>
            <a:rPr lang="en-US" sz="1200" b="0" i="0" u="none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0" i="0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received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 </a:t>
          </a:r>
        </a:p>
        <a:p>
          <a:endParaRPr lang="en-US" sz="1100">
            <a:solidFill>
              <a:srgbClr val="00B050"/>
            </a:solidFill>
          </a:endParaRPr>
        </a:p>
        <a:p>
          <a:r>
            <a:rPr lang="en-US" sz="1100" b="1" u="sng"/>
            <a:t>Relevant experience may include</a:t>
          </a:r>
          <a:r>
            <a:rPr lang="en-US" sz="1100" b="1"/>
            <a:t>: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/>
            <a:t>Industry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/>
            <a:t>TA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/>
            <a:t>Internship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/>
            <a:t>Residency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/>
            <a:t>Clinical duties, or other time spent in a health-related field beyond that of the qualifying doctoral degree. </a:t>
          </a:r>
        </a:p>
        <a:p>
          <a:endParaRPr lang="en-US" sz="1100"/>
        </a:p>
        <a:p>
          <a:r>
            <a:rPr lang="en-US" sz="1200" b="1"/>
            <a:t>The trainee must be paid at that level for the </a:t>
          </a:r>
          <a:r>
            <a:rPr lang="en-US" sz="1200" b="1" i="1"/>
            <a:t>entire</a:t>
          </a:r>
          <a:r>
            <a:rPr lang="en-US" sz="1200" b="1"/>
            <a:t> period of appointment. </a:t>
          </a:r>
          <a:endParaRPr lang="en-US" sz="1200"/>
        </a:p>
        <a:p>
          <a:r>
            <a:rPr lang="en-US" sz="1200"/>
            <a:t>The stipend for each additional year of NRSA support is the next level in the stipend structure and </a:t>
          </a:r>
          <a:r>
            <a:rPr lang="en-US" sz="1200" b="1"/>
            <a:t>does not change mid-year.</a:t>
          </a:r>
        </a:p>
      </xdr:txBody>
    </xdr:sp>
    <xdr:clientData/>
  </xdr:twoCellAnchor>
  <xdr:twoCellAnchor>
    <xdr:from>
      <xdr:col>5</xdr:col>
      <xdr:colOff>57150</xdr:colOff>
      <xdr:row>1</xdr:row>
      <xdr:rowOff>123825</xdr:rowOff>
    </xdr:from>
    <xdr:to>
      <xdr:col>7</xdr:col>
      <xdr:colOff>180975</xdr:colOff>
      <xdr:row>4</xdr:row>
      <xdr:rowOff>28575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CxnSpPr/>
      </xdr:nvCxnSpPr>
      <xdr:spPr>
        <a:xfrm flipH="1">
          <a:off x="3267075" y="390525"/>
          <a:ext cx="1885950" cy="476250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219075</xdr:colOff>
      <xdr:row>0</xdr:row>
      <xdr:rowOff>209550</xdr:rowOff>
    </xdr:from>
    <xdr:to>
      <xdr:col>18</xdr:col>
      <xdr:colOff>9526</xdr:colOff>
      <xdr:row>13</xdr:row>
      <xdr:rowOff>38100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/>
      </xdr:nvSpPr>
      <xdr:spPr>
        <a:xfrm>
          <a:off x="4772025" y="209550"/>
          <a:ext cx="6934201" cy="2514600"/>
        </a:xfrm>
        <a:prstGeom prst="rect">
          <a:avLst/>
        </a:prstGeom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stipend level for the entire first year of support is determined by the number of </a:t>
          </a:r>
          <a:r>
            <a:rPr lang="en-US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full</a:t>
          </a:r>
          <a: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years of relevant postdoctoral experience at the time of appointment. </a:t>
          </a:r>
          <a:endParaRPr lang="en-US" sz="1200">
            <a:effectLst/>
          </a:endParaRPr>
        </a:p>
        <a:p>
          <a: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Clinical trainees who are MD/PhDs - use the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month/year of the </a:t>
          </a:r>
          <a:r>
            <a:rPr lang="en-US" sz="1200" b="1" i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first degree</a:t>
          </a:r>
          <a:r>
            <a:rPr lang="en-US" sz="1200" b="0" i="0" u="non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received. </a:t>
          </a:r>
          <a:b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en-US" sz="1200">
            <a:effectLst/>
          </a:endParaRPr>
        </a:p>
        <a:p>
          <a:r>
            <a:rPr lang="en-U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Relevant experience may include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endParaRPr lang="en-US">
            <a:effectLst/>
          </a:endParaRP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Industry</a:t>
          </a:r>
          <a:endParaRPr lang="en-US">
            <a:effectLst/>
          </a:endParaRP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</a:t>
          </a:r>
          <a:endParaRPr lang="en-US">
            <a:effectLst/>
          </a:endParaRP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Internship</a:t>
          </a:r>
          <a:endParaRPr lang="en-US">
            <a:effectLst/>
          </a:endParaRP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Residency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Clinical duties, or other time spent in a health-related field beyond that of the qualifying doctoral degree. </a:t>
          </a:r>
        </a:p>
        <a:p>
          <a:endParaRPr lang="en-US" sz="1200">
            <a:effectLst/>
          </a:endParaRPr>
        </a:p>
        <a:p>
          <a: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trainee must be paid at that level for the </a:t>
          </a:r>
          <a:r>
            <a:rPr lang="en-US" sz="12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entire</a:t>
          </a:r>
          <a: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period of appointment. </a:t>
          </a:r>
          <a:endParaRPr lang="en-US" sz="1200">
            <a:effectLst/>
          </a:endParaRP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stipend for each additional year of NRSA support is the next level in the stipend structure and </a:t>
          </a:r>
          <a: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does not change mid-year.</a:t>
          </a:r>
          <a:endParaRPr lang="en-US" sz="1200">
            <a:effectLst/>
          </a:endParaRPr>
        </a:p>
      </xdr:txBody>
    </xdr:sp>
    <xdr:clientData/>
  </xdr:twoCellAnchor>
  <xdr:twoCellAnchor>
    <xdr:from>
      <xdr:col>5</xdr:col>
      <xdr:colOff>95256</xdr:colOff>
      <xdr:row>1</xdr:row>
      <xdr:rowOff>85725</xdr:rowOff>
    </xdr:from>
    <xdr:to>
      <xdr:col>7</xdr:col>
      <xdr:colOff>123825</xdr:colOff>
      <xdr:row>4</xdr:row>
      <xdr:rowOff>38100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CxnSpPr/>
      </xdr:nvCxnSpPr>
      <xdr:spPr>
        <a:xfrm flipH="1">
          <a:off x="3152781" y="352425"/>
          <a:ext cx="1523994" cy="523875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323850</xdr:colOff>
      <xdr:row>0</xdr:row>
      <xdr:rowOff>209550</xdr:rowOff>
    </xdr:from>
    <xdr:to>
      <xdr:col>16</xdr:col>
      <xdr:colOff>590550</xdr:colOff>
      <xdr:row>13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4638675" y="209550"/>
          <a:ext cx="6553200" cy="2505075"/>
        </a:xfrm>
        <a:prstGeom prst="rect">
          <a:avLst/>
        </a:prstGeom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ysClr val="windowText" lastClr="000000"/>
              </a:solidFill>
            </a:rPr>
            <a:t>The stipend level for the entire first year of support is determined by the number of </a:t>
          </a:r>
          <a:r>
            <a:rPr lang="en-US" sz="1200" b="1">
              <a:solidFill>
                <a:srgbClr val="FF0000"/>
              </a:solidFill>
            </a:rPr>
            <a:t>full </a:t>
          </a:r>
          <a:r>
            <a:rPr lang="en-US" sz="1200" b="1">
              <a:solidFill>
                <a:sysClr val="windowText" lastClr="000000"/>
              </a:solidFill>
            </a:rPr>
            <a:t>years of relevant postdoctoral experience at the time of appointment. </a:t>
          </a:r>
        </a:p>
        <a:p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Clinical trainees who are MD/PhDs -  use the month/year of the </a:t>
          </a:r>
          <a:r>
            <a:rPr lang="en-US" sz="1200" b="1" i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first degree</a:t>
          </a:r>
          <a:r>
            <a:rPr lang="en-US" sz="1200" b="0" i="0" u="none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0" i="0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received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 </a:t>
          </a:r>
        </a:p>
        <a:p>
          <a:endParaRPr lang="en-US" sz="1100">
            <a:solidFill>
              <a:srgbClr val="00B050"/>
            </a:solidFill>
          </a:endParaRPr>
        </a:p>
        <a:p>
          <a:r>
            <a:rPr lang="en-US" sz="1100" b="1" u="sng"/>
            <a:t>Relevant experience may include</a:t>
          </a:r>
          <a:r>
            <a:rPr lang="en-US" sz="1100" b="1"/>
            <a:t>: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/>
            <a:t>Industry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/>
            <a:t>TA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/>
            <a:t>Internship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/>
            <a:t>Residency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/>
            <a:t>Clinical duties, or other time spent in a health-related field beyond that of the qualifying doctoral degree. </a:t>
          </a:r>
        </a:p>
        <a:p>
          <a:endParaRPr lang="en-US" sz="1100"/>
        </a:p>
        <a:p>
          <a:r>
            <a:rPr lang="en-US" sz="1200" b="1"/>
            <a:t>The trainee must be paid at that level for the </a:t>
          </a:r>
          <a:r>
            <a:rPr lang="en-US" sz="1200" b="1" i="1"/>
            <a:t>entire</a:t>
          </a:r>
          <a:r>
            <a:rPr lang="en-US" sz="1200" b="1"/>
            <a:t> period of appointment. </a:t>
          </a:r>
          <a:endParaRPr lang="en-US" sz="1200"/>
        </a:p>
        <a:p>
          <a:r>
            <a:rPr lang="en-US" sz="1200"/>
            <a:t>The stipend for each additional year of NRSA support is the next level in the stipend structure and </a:t>
          </a:r>
          <a:r>
            <a:rPr lang="en-US" sz="1200" b="1"/>
            <a:t>does not change mid-year.</a:t>
          </a:r>
        </a:p>
      </xdr:txBody>
    </xdr:sp>
    <xdr:clientData/>
  </xdr:twoCellAnchor>
  <xdr:twoCellAnchor>
    <xdr:from>
      <xdr:col>5</xdr:col>
      <xdr:colOff>57150</xdr:colOff>
      <xdr:row>1</xdr:row>
      <xdr:rowOff>123825</xdr:rowOff>
    </xdr:from>
    <xdr:to>
      <xdr:col>7</xdr:col>
      <xdr:colOff>180975</xdr:colOff>
      <xdr:row>4</xdr:row>
      <xdr:rowOff>28575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CxnSpPr/>
      </xdr:nvCxnSpPr>
      <xdr:spPr>
        <a:xfrm flipH="1">
          <a:off x="3067050" y="390525"/>
          <a:ext cx="1428750" cy="476250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647700</xdr:colOff>
      <xdr:row>0</xdr:row>
      <xdr:rowOff>120650</xdr:rowOff>
    </xdr:from>
    <xdr:to>
      <xdr:col>16</xdr:col>
      <xdr:colOff>254000</xdr:colOff>
      <xdr:row>12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35C08F7-2AD2-45EC-9102-C9DD670D53AF}"/>
            </a:ext>
          </a:extLst>
        </xdr:cNvPr>
        <xdr:cNvSpPr txBox="1"/>
      </xdr:nvSpPr>
      <xdr:spPr>
        <a:xfrm>
          <a:off x="4600575" y="120650"/>
          <a:ext cx="6597650" cy="2289175"/>
        </a:xfrm>
        <a:prstGeom prst="rect">
          <a:avLst/>
        </a:prstGeom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ysClr val="windowText" lastClr="000000"/>
              </a:solidFill>
            </a:rPr>
            <a:t>The stipend level for the entire first year of support is determined by the number of </a:t>
          </a:r>
          <a:r>
            <a:rPr lang="en-US" sz="1200" b="1">
              <a:solidFill>
                <a:srgbClr val="FF0000"/>
              </a:solidFill>
            </a:rPr>
            <a:t>full </a:t>
          </a:r>
          <a:r>
            <a:rPr lang="en-US" sz="1200" b="1">
              <a:solidFill>
                <a:sysClr val="windowText" lastClr="000000"/>
              </a:solidFill>
            </a:rPr>
            <a:t>years of relevant postdoctoral experience at the time of appointment. </a:t>
          </a:r>
        </a:p>
        <a:p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Clinical trainees who are MD/PhDs -  use the month/year of the </a:t>
          </a:r>
          <a:r>
            <a:rPr lang="en-US" sz="1200" b="1" i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first degree</a:t>
          </a:r>
          <a:r>
            <a:rPr lang="en-US" sz="1200" b="0" i="0" u="none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0" i="0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received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 </a:t>
          </a:r>
        </a:p>
        <a:p>
          <a:endParaRPr lang="en-US" sz="1100">
            <a:solidFill>
              <a:srgbClr val="00B050"/>
            </a:solidFill>
          </a:endParaRPr>
        </a:p>
        <a:p>
          <a:r>
            <a:rPr lang="en-US" sz="1100" b="1" u="sng"/>
            <a:t>Relevant experience may include</a:t>
          </a:r>
          <a:r>
            <a:rPr lang="en-US" sz="1100" b="1"/>
            <a:t>: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/>
            <a:t>Industry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/>
            <a:t>TA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/>
            <a:t>Internship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/>
            <a:t>Residency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/>
            <a:t>Clinical duties, or other time spent in a health-related field beyond that of the qualifying doctoral degree. </a:t>
          </a:r>
        </a:p>
        <a:p>
          <a:endParaRPr lang="en-US" sz="1100"/>
        </a:p>
        <a:p>
          <a:r>
            <a:rPr lang="en-US" sz="1200" b="1"/>
            <a:t>The trainee must be paid at that level for the </a:t>
          </a:r>
          <a:r>
            <a:rPr lang="en-US" sz="1200" b="1" i="1"/>
            <a:t>entire</a:t>
          </a:r>
          <a:r>
            <a:rPr lang="en-US" sz="1200" b="1"/>
            <a:t> period of appointment. </a:t>
          </a:r>
          <a:endParaRPr lang="en-US" sz="1200"/>
        </a:p>
        <a:p>
          <a:r>
            <a:rPr lang="en-US" sz="1200"/>
            <a:t>The NIH stipend for each additional year of NRSA support is the next level in the stipend structure and </a:t>
          </a:r>
          <a:r>
            <a:rPr lang="en-US" sz="1200" b="1"/>
            <a:t>does not change mid-year.</a:t>
          </a:r>
        </a:p>
      </xdr:txBody>
    </xdr:sp>
    <xdr:clientData/>
  </xdr:twoCellAnchor>
  <xdr:twoCellAnchor>
    <xdr:from>
      <xdr:col>4</xdr:col>
      <xdr:colOff>619125</xdr:colOff>
      <xdr:row>1</xdr:row>
      <xdr:rowOff>165100</xdr:rowOff>
    </xdr:from>
    <xdr:to>
      <xdr:col>7</xdr:col>
      <xdr:colOff>19050</xdr:colOff>
      <xdr:row>4</xdr:row>
      <xdr:rowOff>69850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890AF572-2E68-4728-A6FE-8F3FF0241658}"/>
            </a:ext>
          </a:extLst>
        </xdr:cNvPr>
        <xdr:cNvCxnSpPr/>
      </xdr:nvCxnSpPr>
      <xdr:spPr>
        <a:xfrm flipH="1">
          <a:off x="3063875" y="431800"/>
          <a:ext cx="1597025" cy="457200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704850</xdr:colOff>
      <xdr:row>1</xdr:row>
      <xdr:rowOff>161925</xdr:rowOff>
    </xdr:from>
    <xdr:to>
      <xdr:col>7</xdr:col>
      <xdr:colOff>57150</xdr:colOff>
      <xdr:row>4</xdr:row>
      <xdr:rowOff>66675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C91DE5AD-D4F5-4226-AA81-C5204C96336E}"/>
            </a:ext>
          </a:extLst>
        </xdr:cNvPr>
        <xdr:cNvCxnSpPr/>
      </xdr:nvCxnSpPr>
      <xdr:spPr>
        <a:xfrm flipH="1">
          <a:off x="3048000" y="425450"/>
          <a:ext cx="1524000" cy="447675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390525</xdr:colOff>
      <xdr:row>0</xdr:row>
      <xdr:rowOff>38100</xdr:rowOff>
    </xdr:from>
    <xdr:to>
      <xdr:col>14</xdr:col>
      <xdr:colOff>333375</xdr:colOff>
      <xdr:row>13</xdr:row>
      <xdr:rowOff>365125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760F436-1B25-40EF-A692-789924C5D117}"/>
            </a:ext>
          </a:extLst>
        </xdr:cNvPr>
        <xdr:cNvSpPr txBox="1"/>
      </xdr:nvSpPr>
      <xdr:spPr>
        <a:xfrm>
          <a:off x="4902200" y="38100"/>
          <a:ext cx="6648450" cy="2921000"/>
        </a:xfrm>
        <a:prstGeom prst="rect">
          <a:avLst/>
        </a:prstGeom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ysClr val="windowText" lastClr="000000"/>
              </a:solidFill>
            </a:rPr>
            <a:t>The stipend level for the entire first year of support is determined by the number of </a:t>
          </a:r>
          <a:r>
            <a:rPr lang="en-US" sz="1200" b="1">
              <a:solidFill>
                <a:srgbClr val="FF0000"/>
              </a:solidFill>
            </a:rPr>
            <a:t>full </a:t>
          </a:r>
          <a:r>
            <a:rPr lang="en-US" sz="1200" b="1">
              <a:solidFill>
                <a:sysClr val="windowText" lastClr="000000"/>
              </a:solidFill>
            </a:rPr>
            <a:t>years of relevant postdoctoral experience at the time of appointment. </a:t>
          </a:r>
        </a:p>
        <a:p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Clinical trainees who are MD/PhDs -  use the month/year of the </a:t>
          </a:r>
          <a:r>
            <a:rPr lang="en-US" sz="1200" b="1" i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first degree</a:t>
          </a:r>
          <a:r>
            <a:rPr lang="en-US" sz="1200" b="0" i="0" u="none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0" i="0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received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 </a:t>
          </a:r>
        </a:p>
        <a:p>
          <a:endParaRPr lang="en-US" sz="1100">
            <a:solidFill>
              <a:srgbClr val="00B050"/>
            </a:solidFill>
          </a:endParaRPr>
        </a:p>
        <a:p>
          <a:r>
            <a:rPr lang="en-US" sz="1100" b="1" u="sng"/>
            <a:t>Relevant experience may include</a:t>
          </a:r>
          <a:r>
            <a:rPr lang="en-US" sz="1100" b="1"/>
            <a:t>: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/>
            <a:t>Industry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/>
            <a:t>TA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/>
            <a:t>Internship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/>
            <a:t>Residency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/>
            <a:t>Clinical duties, or other time spent in a health-related field beyond that of the qualifying doctoral degree. </a:t>
          </a:r>
        </a:p>
        <a:p>
          <a:endParaRPr lang="en-US" sz="1100"/>
        </a:p>
        <a:p>
          <a:r>
            <a:rPr lang="en-US" sz="1200" b="1"/>
            <a:t>The trainee must be paid at that level for the </a:t>
          </a:r>
          <a:r>
            <a:rPr lang="en-US" sz="1200" b="1" i="1"/>
            <a:t>entire</a:t>
          </a:r>
          <a:r>
            <a:rPr lang="en-US" sz="1200" b="1"/>
            <a:t> period of appointment. </a:t>
          </a:r>
          <a:endParaRPr lang="en-US" sz="1200"/>
        </a:p>
        <a:p>
          <a:r>
            <a:rPr lang="en-US" sz="1200"/>
            <a:t>The NIH stipend for each additional year of NRSA support is the next level in the stipend structure and </a:t>
          </a:r>
          <a:r>
            <a:rPr lang="en-US" sz="1200" b="1"/>
            <a:t>does not change mid-year.</a:t>
          </a:r>
        </a:p>
      </xdr:txBody>
    </xdr:sp>
    <xdr:clientData/>
  </xdr:twoCellAnchor>
  <xdr:twoCellAnchor>
    <xdr:from>
      <xdr:col>20</xdr:col>
      <xdr:colOff>434975</xdr:colOff>
      <xdr:row>14</xdr:row>
      <xdr:rowOff>352426</xdr:rowOff>
    </xdr:from>
    <xdr:to>
      <xdr:col>21</xdr:col>
      <xdr:colOff>352425</xdr:colOff>
      <xdr:row>15</xdr:row>
      <xdr:rowOff>247650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323D234D-FC0A-41B8-A6F5-E4265A8035DF}"/>
            </a:ext>
          </a:extLst>
        </xdr:cNvPr>
        <xdr:cNvCxnSpPr/>
      </xdr:nvCxnSpPr>
      <xdr:spPr>
        <a:xfrm flipH="1" flipV="1">
          <a:off x="14351000" y="3467101"/>
          <a:ext cx="603250" cy="495299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647700</xdr:colOff>
      <xdr:row>0</xdr:row>
      <xdr:rowOff>123825</xdr:rowOff>
    </xdr:from>
    <xdr:to>
      <xdr:col>16</xdr:col>
      <xdr:colOff>257175</xdr:colOff>
      <xdr:row>13</xdr:row>
      <xdr:rowOff>136525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27979F6-7F48-493A-BA5D-B0ED96D24921}"/>
            </a:ext>
          </a:extLst>
        </xdr:cNvPr>
        <xdr:cNvSpPr txBox="1"/>
      </xdr:nvSpPr>
      <xdr:spPr>
        <a:xfrm>
          <a:off x="4600575" y="120650"/>
          <a:ext cx="6597650" cy="2600325"/>
        </a:xfrm>
        <a:prstGeom prst="rect">
          <a:avLst/>
        </a:prstGeom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ysClr val="windowText" lastClr="000000"/>
              </a:solidFill>
            </a:rPr>
            <a:t>The stipend level for the entire first year of support is determined by the number of </a:t>
          </a:r>
          <a:r>
            <a:rPr lang="en-US" sz="1200" b="1">
              <a:solidFill>
                <a:srgbClr val="FF0000"/>
              </a:solidFill>
            </a:rPr>
            <a:t>full </a:t>
          </a:r>
          <a:r>
            <a:rPr lang="en-US" sz="1200" b="1">
              <a:solidFill>
                <a:sysClr val="windowText" lastClr="000000"/>
              </a:solidFill>
            </a:rPr>
            <a:t>years of relevant postdoctoral experience at the time of appointment. </a:t>
          </a:r>
        </a:p>
        <a:p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Clinical trainees who are MD/PhDs -  use the month/year of the </a:t>
          </a:r>
          <a:r>
            <a:rPr lang="en-US" sz="1200" b="1" i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first degree</a:t>
          </a:r>
          <a:r>
            <a:rPr lang="en-US" sz="1200" b="0" i="0" u="none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0" i="0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received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 </a:t>
          </a:r>
        </a:p>
        <a:p>
          <a:endParaRPr lang="en-US" sz="1100">
            <a:solidFill>
              <a:srgbClr val="00B050"/>
            </a:solidFill>
          </a:endParaRPr>
        </a:p>
        <a:p>
          <a:r>
            <a:rPr lang="en-US" sz="1100" b="1" u="sng"/>
            <a:t>Relevant experience may include</a:t>
          </a:r>
          <a:r>
            <a:rPr lang="en-US" sz="1100" b="1"/>
            <a:t>: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/>
            <a:t>Industry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/>
            <a:t>TA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/>
            <a:t>Internship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/>
            <a:t>Residency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/>
            <a:t>Clinical duties, or other time spent in a health-related field beyond that of the qualifying doctoral degree. </a:t>
          </a:r>
        </a:p>
        <a:p>
          <a:endParaRPr lang="en-US" sz="1100"/>
        </a:p>
        <a:p>
          <a:r>
            <a:rPr lang="en-US" sz="1200" b="1"/>
            <a:t>The trainee must be paid at that level for the </a:t>
          </a:r>
          <a:r>
            <a:rPr lang="en-US" sz="1200" b="1" i="1"/>
            <a:t>entire</a:t>
          </a:r>
          <a:r>
            <a:rPr lang="en-US" sz="1200" b="1"/>
            <a:t> period of appointment. </a:t>
          </a:r>
          <a:endParaRPr lang="en-US" sz="1200"/>
        </a:p>
        <a:p>
          <a:r>
            <a:rPr lang="en-US" sz="1200"/>
            <a:t>The NIH stipend for each additional year of NRSA support is the next level in the stipend structure and </a:t>
          </a:r>
          <a:r>
            <a:rPr lang="en-US" sz="1200" b="1"/>
            <a:t>does not change mid-year.</a:t>
          </a:r>
        </a:p>
      </xdr:txBody>
    </xdr:sp>
    <xdr:clientData/>
  </xdr:twoCellAnchor>
  <xdr:twoCellAnchor>
    <xdr:from>
      <xdr:col>4</xdr:col>
      <xdr:colOff>619125</xdr:colOff>
      <xdr:row>1</xdr:row>
      <xdr:rowOff>165100</xdr:rowOff>
    </xdr:from>
    <xdr:to>
      <xdr:col>7</xdr:col>
      <xdr:colOff>19050</xdr:colOff>
      <xdr:row>4</xdr:row>
      <xdr:rowOff>69850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5869D392-DABA-4259-890B-71335F55A2DE}"/>
            </a:ext>
          </a:extLst>
        </xdr:cNvPr>
        <xdr:cNvCxnSpPr/>
      </xdr:nvCxnSpPr>
      <xdr:spPr>
        <a:xfrm flipH="1">
          <a:off x="3063875" y="428625"/>
          <a:ext cx="1593850" cy="447675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704850</xdr:colOff>
      <xdr:row>1</xdr:row>
      <xdr:rowOff>161925</xdr:rowOff>
    </xdr:from>
    <xdr:to>
      <xdr:col>7</xdr:col>
      <xdr:colOff>57150</xdr:colOff>
      <xdr:row>4</xdr:row>
      <xdr:rowOff>66675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20C2FAEE-8E52-48E9-A9BB-EF5CBF5051E0}"/>
            </a:ext>
          </a:extLst>
        </xdr:cNvPr>
        <xdr:cNvCxnSpPr/>
      </xdr:nvCxnSpPr>
      <xdr:spPr>
        <a:xfrm flipH="1">
          <a:off x="3048000" y="425450"/>
          <a:ext cx="1524000" cy="447675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390525</xdr:colOff>
      <xdr:row>0</xdr:row>
      <xdr:rowOff>38100</xdr:rowOff>
    </xdr:from>
    <xdr:to>
      <xdr:col>16</xdr:col>
      <xdr:colOff>333375</xdr:colOff>
      <xdr:row>13</xdr:row>
      <xdr:rowOff>365125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59C41E6-559C-45E2-8CA4-A47D7A8023A3}"/>
            </a:ext>
          </a:extLst>
        </xdr:cNvPr>
        <xdr:cNvSpPr txBox="1"/>
      </xdr:nvSpPr>
      <xdr:spPr>
        <a:xfrm>
          <a:off x="4902200" y="38100"/>
          <a:ext cx="6648450" cy="2921000"/>
        </a:xfrm>
        <a:prstGeom prst="rect">
          <a:avLst/>
        </a:prstGeom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ysClr val="windowText" lastClr="000000"/>
              </a:solidFill>
            </a:rPr>
            <a:t>The stipend level for the entire first year of support is determined by the number of </a:t>
          </a:r>
          <a:r>
            <a:rPr lang="en-US" sz="1200" b="1">
              <a:solidFill>
                <a:srgbClr val="FF0000"/>
              </a:solidFill>
            </a:rPr>
            <a:t>full </a:t>
          </a:r>
          <a:r>
            <a:rPr lang="en-US" sz="1200" b="1">
              <a:solidFill>
                <a:sysClr val="windowText" lastClr="000000"/>
              </a:solidFill>
            </a:rPr>
            <a:t>years of relevant postdoctoral experience at the time of appointment. </a:t>
          </a:r>
        </a:p>
        <a:p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Clinical trainees who are MD/PhDs -  use the month/year of the </a:t>
          </a:r>
          <a:r>
            <a:rPr lang="en-US" sz="1200" b="1" i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first degree</a:t>
          </a:r>
          <a:r>
            <a:rPr lang="en-US" sz="1200" b="0" i="0" u="none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0" i="0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received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 </a:t>
          </a:r>
        </a:p>
        <a:p>
          <a:endParaRPr lang="en-US" sz="1100">
            <a:solidFill>
              <a:srgbClr val="00B050"/>
            </a:solidFill>
          </a:endParaRPr>
        </a:p>
        <a:p>
          <a:r>
            <a:rPr lang="en-US" sz="1100" b="1" u="sng"/>
            <a:t>Relevant experience may include</a:t>
          </a:r>
          <a:r>
            <a:rPr lang="en-US" sz="1100" b="1"/>
            <a:t>: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/>
            <a:t>Industry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/>
            <a:t>TA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/>
            <a:t>Internship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/>
            <a:t>Residency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/>
            <a:t>Clinical duties, or other time spent in a health-related field beyond that of the qualifying doctoral degree. </a:t>
          </a:r>
        </a:p>
        <a:p>
          <a:endParaRPr lang="en-US" sz="1100"/>
        </a:p>
        <a:p>
          <a:r>
            <a:rPr lang="en-US" sz="1200" b="1"/>
            <a:t>The trainee must be paid at that level for the </a:t>
          </a:r>
          <a:r>
            <a:rPr lang="en-US" sz="1200" b="1" i="1"/>
            <a:t>entire</a:t>
          </a:r>
          <a:r>
            <a:rPr lang="en-US" sz="1200" b="1"/>
            <a:t> period of appointment. </a:t>
          </a:r>
          <a:endParaRPr lang="en-US" sz="1200"/>
        </a:p>
        <a:p>
          <a:r>
            <a:rPr lang="en-US" sz="1200"/>
            <a:t>The NIH stipend for each additional year of NRSA support is the next level in the stipend structure and </a:t>
          </a:r>
          <a:r>
            <a:rPr lang="en-US" sz="1200" b="1"/>
            <a:t>does not change mid-year.</a:t>
          </a:r>
        </a:p>
      </xdr:txBody>
    </xdr:sp>
    <xdr:clientData/>
  </xdr:twoCellAnchor>
  <xdr:twoCellAnchor>
    <xdr:from>
      <xdr:col>15</xdr:col>
      <xdr:colOff>219075</xdr:colOff>
      <xdr:row>14</xdr:row>
      <xdr:rowOff>266700</xdr:rowOff>
    </xdr:from>
    <xdr:to>
      <xdr:col>15</xdr:col>
      <xdr:colOff>714375</xdr:colOff>
      <xdr:row>15</xdr:row>
      <xdr:rowOff>323850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5AEA855F-40FD-41FF-B60D-CE125FCE3881}"/>
            </a:ext>
          </a:extLst>
        </xdr:cNvPr>
        <xdr:cNvCxnSpPr/>
      </xdr:nvCxnSpPr>
      <xdr:spPr>
        <a:xfrm>
          <a:off x="10588625" y="3381375"/>
          <a:ext cx="495300" cy="657225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647700</xdr:colOff>
      <xdr:row>0</xdr:row>
      <xdr:rowOff>123825</xdr:rowOff>
    </xdr:from>
    <xdr:to>
      <xdr:col>16</xdr:col>
      <xdr:colOff>257175</xdr:colOff>
      <xdr:row>13</xdr:row>
      <xdr:rowOff>136525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E98462F-72DE-4692-9272-F144CA8FC7D4}"/>
            </a:ext>
          </a:extLst>
        </xdr:cNvPr>
        <xdr:cNvSpPr txBox="1"/>
      </xdr:nvSpPr>
      <xdr:spPr>
        <a:xfrm>
          <a:off x="4600575" y="120650"/>
          <a:ext cx="6597650" cy="2600325"/>
        </a:xfrm>
        <a:prstGeom prst="rect">
          <a:avLst/>
        </a:prstGeom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ysClr val="windowText" lastClr="000000"/>
              </a:solidFill>
            </a:rPr>
            <a:t>The stipend level for the entire first year of support is determined by the number of </a:t>
          </a:r>
          <a:r>
            <a:rPr lang="en-US" sz="1200" b="1">
              <a:solidFill>
                <a:srgbClr val="FF0000"/>
              </a:solidFill>
            </a:rPr>
            <a:t>full </a:t>
          </a:r>
          <a:r>
            <a:rPr lang="en-US" sz="1200" b="1">
              <a:solidFill>
                <a:sysClr val="windowText" lastClr="000000"/>
              </a:solidFill>
            </a:rPr>
            <a:t>years of relevant postdoctoral experience at the time of appointment. </a:t>
          </a:r>
        </a:p>
        <a:p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Clinical trainees who are MD/PhDs -  use the month/year of the </a:t>
          </a:r>
          <a:r>
            <a:rPr lang="en-US" sz="1200" b="1" i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first degree</a:t>
          </a:r>
          <a:r>
            <a:rPr lang="en-US" sz="1200" b="0" i="0" u="none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0" i="0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received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 </a:t>
          </a:r>
        </a:p>
        <a:p>
          <a:endParaRPr lang="en-US" sz="1100">
            <a:solidFill>
              <a:srgbClr val="00B050"/>
            </a:solidFill>
          </a:endParaRPr>
        </a:p>
        <a:p>
          <a:r>
            <a:rPr lang="en-US" sz="1100" b="1" u="sng"/>
            <a:t>Relevant experience may include</a:t>
          </a:r>
          <a:r>
            <a:rPr lang="en-US" sz="1100" b="1"/>
            <a:t>: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/>
            <a:t>Industry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/>
            <a:t>TA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/>
            <a:t>Internship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/>
            <a:t>Residency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/>
            <a:t>Clinical duties, or other time spent in a health-related field beyond that of the qualifying doctoral degree. </a:t>
          </a:r>
        </a:p>
        <a:p>
          <a:endParaRPr lang="en-US" sz="1100"/>
        </a:p>
        <a:p>
          <a:r>
            <a:rPr lang="en-US" sz="1200" b="1"/>
            <a:t>The trainee must be paid at that level for the </a:t>
          </a:r>
          <a:r>
            <a:rPr lang="en-US" sz="1200" b="1" i="1"/>
            <a:t>entire</a:t>
          </a:r>
          <a:r>
            <a:rPr lang="en-US" sz="1200" b="1"/>
            <a:t> period of appointment. </a:t>
          </a:r>
          <a:endParaRPr lang="en-US" sz="1200"/>
        </a:p>
        <a:p>
          <a:r>
            <a:rPr lang="en-US" sz="1200"/>
            <a:t>The NIH stipend for each additional year of NRSA support is the next level in the stipend structure and </a:t>
          </a:r>
          <a:r>
            <a:rPr lang="en-US" sz="1200" b="1"/>
            <a:t>does not change mid-year.</a:t>
          </a:r>
        </a:p>
      </xdr:txBody>
    </xdr:sp>
    <xdr:clientData/>
  </xdr:twoCellAnchor>
  <xdr:twoCellAnchor>
    <xdr:from>
      <xdr:col>4</xdr:col>
      <xdr:colOff>619125</xdr:colOff>
      <xdr:row>1</xdr:row>
      <xdr:rowOff>165100</xdr:rowOff>
    </xdr:from>
    <xdr:to>
      <xdr:col>7</xdr:col>
      <xdr:colOff>19050</xdr:colOff>
      <xdr:row>4</xdr:row>
      <xdr:rowOff>69850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D020BF11-8517-412E-9775-3698AA92BC8E}"/>
            </a:ext>
          </a:extLst>
        </xdr:cNvPr>
        <xdr:cNvCxnSpPr/>
      </xdr:nvCxnSpPr>
      <xdr:spPr>
        <a:xfrm flipH="1">
          <a:off x="3063875" y="428625"/>
          <a:ext cx="1593850" cy="447675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704850</xdr:colOff>
      <xdr:row>1</xdr:row>
      <xdr:rowOff>161925</xdr:rowOff>
    </xdr:from>
    <xdr:to>
      <xdr:col>7</xdr:col>
      <xdr:colOff>57150</xdr:colOff>
      <xdr:row>4</xdr:row>
      <xdr:rowOff>66675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H="1">
          <a:off x="2943225" y="428625"/>
          <a:ext cx="1428750" cy="476250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390525</xdr:colOff>
      <xdr:row>0</xdr:row>
      <xdr:rowOff>38100</xdr:rowOff>
    </xdr:from>
    <xdr:to>
      <xdr:col>16</xdr:col>
      <xdr:colOff>333375</xdr:colOff>
      <xdr:row>13</xdr:row>
      <xdr:rowOff>365125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05350" y="38100"/>
          <a:ext cx="6429375" cy="3022600"/>
        </a:xfrm>
        <a:prstGeom prst="rect">
          <a:avLst/>
        </a:prstGeom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ysClr val="windowText" lastClr="000000"/>
              </a:solidFill>
            </a:rPr>
            <a:t>The stipend level for the entire first year of support is determined by the number of </a:t>
          </a:r>
          <a:r>
            <a:rPr lang="en-US" sz="1200" b="1">
              <a:solidFill>
                <a:srgbClr val="FF0000"/>
              </a:solidFill>
            </a:rPr>
            <a:t>full </a:t>
          </a:r>
          <a:r>
            <a:rPr lang="en-US" sz="1200" b="1">
              <a:solidFill>
                <a:sysClr val="windowText" lastClr="000000"/>
              </a:solidFill>
            </a:rPr>
            <a:t>years of relevant postdoctoral experience at the time of appointment. </a:t>
          </a:r>
        </a:p>
        <a:p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Clinical trainees who are MD/PhDs -  use the month/year of the </a:t>
          </a:r>
          <a:r>
            <a:rPr lang="en-US" sz="1200" b="1" i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first degree</a:t>
          </a:r>
          <a:r>
            <a:rPr lang="en-US" sz="1200" b="0" i="0" u="none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0" i="0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received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 </a:t>
          </a:r>
        </a:p>
        <a:p>
          <a:endParaRPr lang="en-US" sz="1100">
            <a:solidFill>
              <a:srgbClr val="00B050"/>
            </a:solidFill>
          </a:endParaRPr>
        </a:p>
        <a:p>
          <a:r>
            <a:rPr lang="en-US" sz="1100" b="1" u="sng"/>
            <a:t>Relevant experience may include</a:t>
          </a:r>
          <a:r>
            <a:rPr lang="en-US" sz="1100" b="1"/>
            <a:t>: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/>
            <a:t>Industry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/>
            <a:t>TA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/>
            <a:t>Internship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/>
            <a:t>Residency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/>
            <a:t>Clinical duties, or other time spent in a health-related field beyond that of the qualifying doctoral degree. </a:t>
          </a:r>
        </a:p>
        <a:p>
          <a:endParaRPr lang="en-US" sz="1100"/>
        </a:p>
        <a:p>
          <a:r>
            <a:rPr lang="en-US" sz="1200" b="1"/>
            <a:t>The trainee must be paid at that level for the </a:t>
          </a:r>
          <a:r>
            <a:rPr lang="en-US" sz="1200" b="1" i="1"/>
            <a:t>entire</a:t>
          </a:r>
          <a:r>
            <a:rPr lang="en-US" sz="1200" b="1"/>
            <a:t> period of appointment. </a:t>
          </a:r>
          <a:endParaRPr lang="en-US" sz="1200"/>
        </a:p>
        <a:p>
          <a:r>
            <a:rPr lang="en-US" sz="1200"/>
            <a:t>The NIH stipend for each additional year of NRSA support is the next level in the stipend structure and </a:t>
          </a:r>
          <a:r>
            <a:rPr lang="en-US" sz="1200" b="1"/>
            <a:t>does not change mid-year.</a:t>
          </a:r>
        </a:p>
      </xdr:txBody>
    </xdr:sp>
    <xdr:clientData/>
  </xdr:twoCellAnchor>
  <xdr:twoCellAnchor>
    <xdr:from>
      <xdr:col>15</xdr:col>
      <xdr:colOff>219075</xdr:colOff>
      <xdr:row>14</xdr:row>
      <xdr:rowOff>266700</xdr:rowOff>
    </xdr:from>
    <xdr:to>
      <xdr:col>15</xdr:col>
      <xdr:colOff>714375</xdr:colOff>
      <xdr:row>15</xdr:row>
      <xdr:rowOff>323850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0210800" y="3486150"/>
          <a:ext cx="495300" cy="657225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647700</xdr:colOff>
      <xdr:row>0</xdr:row>
      <xdr:rowOff>123825</xdr:rowOff>
    </xdr:from>
    <xdr:to>
      <xdr:col>16</xdr:col>
      <xdr:colOff>257175</xdr:colOff>
      <xdr:row>13</xdr:row>
      <xdr:rowOff>136525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429125" y="123825"/>
          <a:ext cx="6429375" cy="2698750"/>
        </a:xfrm>
        <a:prstGeom prst="rect">
          <a:avLst/>
        </a:prstGeom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ysClr val="windowText" lastClr="000000"/>
              </a:solidFill>
            </a:rPr>
            <a:t>The stipend level for the entire first year of support is determined by the number of </a:t>
          </a:r>
          <a:r>
            <a:rPr lang="en-US" sz="1200" b="1">
              <a:solidFill>
                <a:srgbClr val="FF0000"/>
              </a:solidFill>
            </a:rPr>
            <a:t>full </a:t>
          </a:r>
          <a:r>
            <a:rPr lang="en-US" sz="1200" b="1">
              <a:solidFill>
                <a:sysClr val="windowText" lastClr="000000"/>
              </a:solidFill>
            </a:rPr>
            <a:t>years of relevant postdoctoral experience at the time of appointment. </a:t>
          </a:r>
        </a:p>
        <a:p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Clinical trainees who are MD/PhDs -  use the month/year of the </a:t>
          </a:r>
          <a:r>
            <a:rPr lang="en-US" sz="1200" b="1" i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first degree</a:t>
          </a:r>
          <a:r>
            <a:rPr lang="en-US" sz="1200" b="0" i="0" u="none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0" i="0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received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 </a:t>
          </a:r>
        </a:p>
        <a:p>
          <a:endParaRPr lang="en-US" sz="1100">
            <a:solidFill>
              <a:srgbClr val="00B050"/>
            </a:solidFill>
          </a:endParaRPr>
        </a:p>
        <a:p>
          <a:r>
            <a:rPr lang="en-US" sz="1100" b="1" u="sng"/>
            <a:t>Relevant experience may include</a:t>
          </a:r>
          <a:r>
            <a:rPr lang="en-US" sz="1100" b="1"/>
            <a:t>: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/>
            <a:t>Industry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/>
            <a:t>TA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/>
            <a:t>Internship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/>
            <a:t>Residency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/>
            <a:t>Clinical duties, or other time spent in a health-related field beyond that of the qualifying doctoral degree. </a:t>
          </a:r>
        </a:p>
        <a:p>
          <a:endParaRPr lang="en-US" sz="1100"/>
        </a:p>
        <a:p>
          <a:r>
            <a:rPr lang="en-US" sz="1200" b="1"/>
            <a:t>The trainee must be paid at that level for the </a:t>
          </a:r>
          <a:r>
            <a:rPr lang="en-US" sz="1200" b="1" i="1"/>
            <a:t>entire</a:t>
          </a:r>
          <a:r>
            <a:rPr lang="en-US" sz="1200" b="1"/>
            <a:t> period of appointment. </a:t>
          </a:r>
          <a:endParaRPr lang="en-US" sz="1200"/>
        </a:p>
        <a:p>
          <a:r>
            <a:rPr lang="en-US" sz="1200"/>
            <a:t>The NIH stipend for each additional year of NRSA support is the next level in the stipend structure and </a:t>
          </a:r>
          <a:r>
            <a:rPr lang="en-US" sz="1200" b="1"/>
            <a:t>does not change mid-year.</a:t>
          </a:r>
        </a:p>
      </xdr:txBody>
    </xdr:sp>
    <xdr:clientData/>
  </xdr:twoCellAnchor>
  <xdr:twoCellAnchor>
    <xdr:from>
      <xdr:col>4</xdr:col>
      <xdr:colOff>619125</xdr:colOff>
      <xdr:row>1</xdr:row>
      <xdr:rowOff>165100</xdr:rowOff>
    </xdr:from>
    <xdr:to>
      <xdr:col>7</xdr:col>
      <xdr:colOff>19050</xdr:colOff>
      <xdr:row>4</xdr:row>
      <xdr:rowOff>69850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H="1">
          <a:off x="2952750" y="431800"/>
          <a:ext cx="1504950" cy="476250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260350</xdr:colOff>
      <xdr:row>0</xdr:row>
      <xdr:rowOff>50800</xdr:rowOff>
    </xdr:from>
    <xdr:to>
      <xdr:col>16</xdr:col>
      <xdr:colOff>527050</xdr:colOff>
      <xdr:row>13</xdr:row>
      <xdr:rowOff>101600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4775200" y="50800"/>
          <a:ext cx="6737350" cy="2673350"/>
        </a:xfrm>
        <a:prstGeom prst="rect">
          <a:avLst/>
        </a:prstGeom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ysClr val="windowText" lastClr="000000"/>
              </a:solidFill>
            </a:rPr>
            <a:t>The stipend level for the entire first year of support is determined by the number of </a:t>
          </a:r>
          <a:r>
            <a:rPr lang="en-US" sz="1200" b="1">
              <a:solidFill>
                <a:srgbClr val="FF0000"/>
              </a:solidFill>
            </a:rPr>
            <a:t>full </a:t>
          </a:r>
          <a:r>
            <a:rPr lang="en-US" sz="1200" b="1">
              <a:solidFill>
                <a:sysClr val="windowText" lastClr="000000"/>
              </a:solidFill>
            </a:rPr>
            <a:t>years of relevant postdoctoral experience at the time of appointment. </a:t>
          </a:r>
        </a:p>
        <a:p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Clinical trainees who are MD/PhDs -  use the month/year of the </a:t>
          </a:r>
          <a:r>
            <a:rPr lang="en-US" sz="1200" b="1" i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first degree</a:t>
          </a:r>
          <a:r>
            <a:rPr lang="en-US" sz="1200" b="0" i="0" u="none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0" i="0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received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 </a:t>
          </a:r>
        </a:p>
        <a:p>
          <a:endParaRPr lang="en-US" sz="1100">
            <a:solidFill>
              <a:srgbClr val="00B050"/>
            </a:solidFill>
          </a:endParaRPr>
        </a:p>
        <a:p>
          <a:r>
            <a:rPr lang="en-US" sz="1100" b="1" u="sng"/>
            <a:t>Relevant experience may include</a:t>
          </a:r>
          <a:r>
            <a:rPr lang="en-US" sz="1100" b="1"/>
            <a:t>: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/>
            <a:t>Industry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/>
            <a:t>TA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/>
            <a:t>Internship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/>
            <a:t>Residency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/>
            <a:t>Clinical duties, or other time spent in a health-related field beyond that of the qualifying doctoral degree. </a:t>
          </a:r>
        </a:p>
        <a:p>
          <a:endParaRPr lang="en-US" sz="1100"/>
        </a:p>
        <a:p>
          <a:r>
            <a:rPr lang="en-US" sz="1200" b="1"/>
            <a:t>The trainee must be paid at that level for the </a:t>
          </a:r>
          <a:r>
            <a:rPr lang="en-US" sz="1200" b="1" i="1"/>
            <a:t>entire</a:t>
          </a:r>
          <a:r>
            <a:rPr lang="en-US" sz="1200" b="1"/>
            <a:t> period of appointment. </a:t>
          </a:r>
          <a:endParaRPr lang="en-US" sz="1200"/>
        </a:p>
        <a:p>
          <a:r>
            <a:rPr lang="en-US" sz="1200"/>
            <a:t>The NIH stipend for each additional year of NRSA support is the next level in the stipend structure and </a:t>
          </a:r>
          <a:r>
            <a:rPr lang="en-US" sz="1200" b="1"/>
            <a:t>does not change mid-year.</a:t>
          </a:r>
        </a:p>
      </xdr:txBody>
    </xdr:sp>
    <xdr:clientData/>
  </xdr:twoCellAnchor>
  <xdr:twoCellAnchor>
    <xdr:from>
      <xdr:col>5</xdr:col>
      <xdr:colOff>57150</xdr:colOff>
      <xdr:row>1</xdr:row>
      <xdr:rowOff>123825</xdr:rowOff>
    </xdr:from>
    <xdr:to>
      <xdr:col>7</xdr:col>
      <xdr:colOff>180975</xdr:colOff>
      <xdr:row>4</xdr:row>
      <xdr:rowOff>28575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 flipH="1">
          <a:off x="3206750" y="390525"/>
          <a:ext cx="1489075" cy="457200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CDEF0-BE64-4391-AECD-AC8DA51F8EF9}">
  <sheetPr>
    <tabColor theme="9" tint="0.39997558519241921"/>
  </sheetPr>
  <dimension ref="A1:W28"/>
  <sheetViews>
    <sheetView workbookViewId="0">
      <selection activeCell="L22" sqref="L22"/>
    </sheetView>
  </sheetViews>
  <sheetFormatPr defaultRowHeight="14.5" x14ac:dyDescent="0.35"/>
  <cols>
    <col min="1" max="1" width="9" customWidth="1"/>
    <col min="2" max="2" width="6.26953125" customWidth="1"/>
    <col min="3" max="3" width="9.7265625" customWidth="1"/>
    <col min="4" max="4" width="8.54296875" customWidth="1"/>
    <col min="5" max="5" width="11.54296875" customWidth="1"/>
    <col min="6" max="6" width="9.54296875" customWidth="1"/>
    <col min="7" max="7" width="10" customWidth="1"/>
    <col min="8" max="8" width="11.7265625" customWidth="1"/>
    <col min="9" max="9" width="9.7265625" customWidth="1"/>
    <col min="10" max="10" width="13.1796875" customWidth="1"/>
    <col min="11" max="11" width="10.26953125" customWidth="1"/>
    <col min="14" max="14" width="12.1796875" customWidth="1"/>
    <col min="16" max="16" width="12" customWidth="1"/>
    <col min="17" max="17" width="9.54296875" customWidth="1"/>
    <col min="19" max="19" width="13.1796875" customWidth="1"/>
    <col min="20" max="20" width="10.36328125" customWidth="1"/>
    <col min="21" max="21" width="11.453125" customWidth="1"/>
  </cols>
  <sheetData>
    <row r="1" spans="1:23" ht="21.5" thickBot="1" x14ac:dyDescent="0.55000000000000004">
      <c r="A1" s="143" t="s">
        <v>85</v>
      </c>
      <c r="B1" s="144"/>
      <c r="C1" s="144"/>
      <c r="D1" s="144"/>
      <c r="E1" s="144"/>
      <c r="F1" s="144"/>
      <c r="G1" s="145"/>
    </row>
    <row r="2" spans="1:23" x14ac:dyDescent="0.35">
      <c r="A2" s="162" t="s">
        <v>11</v>
      </c>
      <c r="B2" s="163"/>
      <c r="C2" s="76"/>
      <c r="D2" s="76"/>
      <c r="E2" s="76"/>
      <c r="F2" s="76"/>
      <c r="G2" s="78"/>
    </row>
    <row r="3" spans="1:23" x14ac:dyDescent="0.35">
      <c r="A3" s="79"/>
      <c r="B3" s="12"/>
      <c r="C3" s="1"/>
      <c r="D3" s="1"/>
      <c r="E3" s="1"/>
      <c r="F3" s="1"/>
      <c r="G3" s="80"/>
    </row>
    <row r="4" spans="1:23" x14ac:dyDescent="0.35">
      <c r="A4" s="164"/>
      <c r="B4" s="165"/>
      <c r="C4" s="1"/>
      <c r="D4" s="1"/>
      <c r="E4" s="166"/>
      <c r="F4" s="6"/>
      <c r="G4" s="82"/>
    </row>
    <row r="5" spans="1:23" ht="26.25" customHeight="1" x14ac:dyDescent="0.35">
      <c r="A5" s="146" t="s">
        <v>22</v>
      </c>
      <c r="B5" s="147"/>
      <c r="C5" s="147"/>
      <c r="D5" s="147"/>
      <c r="E5" s="33"/>
      <c r="F5" s="6" t="str">
        <f>IF($E$5="","&lt;&lt; Enter value","")</f>
        <v>&lt;&lt; Enter value</v>
      </c>
      <c r="G5" s="83"/>
    </row>
    <row r="6" spans="1:23" x14ac:dyDescent="0.35">
      <c r="A6" s="85" t="s">
        <v>0</v>
      </c>
      <c r="B6" s="12"/>
      <c r="C6" s="3"/>
      <c r="D6" s="3"/>
      <c r="E6" s="7">
        <f>IF(E5&lt;12,$B$17, IF(AND(E5&gt;11,E5&lt;24), $B$18, IF(AND(E5&gt;23,E5&lt;36),$B$19, IF(AND(E5&gt;35,E5&lt;48), $B$20, IF(AND(E5&gt;47, E5&lt;60), $B$21, IF(AND(E5&gt;59,E5&lt;72), $B$22,IF(AND(E5&gt;71,E5&lt;84), $B$23,IF(E5&gt;83,$B$24,0))))))))</f>
        <v>0</v>
      </c>
      <c r="F6" s="6" t="str">
        <f>IF($E$6="","&lt;&lt; Enter non-negative value","")</f>
        <v/>
      </c>
      <c r="G6" s="83"/>
    </row>
    <row r="7" spans="1:23" x14ac:dyDescent="0.35">
      <c r="A7" s="85" t="s">
        <v>9</v>
      </c>
      <c r="B7" s="4"/>
      <c r="C7" s="3"/>
      <c r="D7" s="5"/>
      <c r="E7" s="21">
        <f>IF(E5&lt;12,$E$17, IF(AND(E5&gt;11,E5&lt;24), $E$18, IF(AND(E5&gt;23,E5&lt;36),$E$19, IF(AND(E5&gt;35,E5&lt;48), $E$20, IF(AND(E5&gt;47, E5&lt;60), $E$21, IF(AND(E5&gt;59,E5&lt;72), $E$22,IF(AND(E5&gt;71,E5&lt;84), $E$23,IF(E5&gt;83,$E$24,0))))))))</f>
        <v>5186</v>
      </c>
      <c r="F7" s="12"/>
      <c r="G7" s="86"/>
    </row>
    <row r="8" spans="1:23" x14ac:dyDescent="0.35">
      <c r="A8" s="85" t="s">
        <v>12</v>
      </c>
      <c r="B8" s="4"/>
      <c r="C8" s="3"/>
      <c r="D8" s="5"/>
      <c r="E8" s="21">
        <f>IF(E5&lt;12,$F$17, IF(AND(E5&gt;11,E5&lt;24), $F$18, IF(AND(E5&gt;23,E5&lt;36),$F$19, IF(AND(E5&gt;35,E5&lt;48), $F$20, IF(AND(E5&gt;47, E5&lt;60), $F$21, IF(AND(E5&gt;59,E5&lt;72), $F$22,IF(AND(E5&gt;71,E5&lt;84), $F$23,IF(E5&gt;83,$F$24,0))))))))</f>
        <v>6841</v>
      </c>
      <c r="F8" s="167"/>
      <c r="G8" s="86"/>
    </row>
    <row r="9" spans="1:23" x14ac:dyDescent="0.35">
      <c r="A9" s="85" t="s">
        <v>8</v>
      </c>
      <c r="B9" s="4"/>
      <c r="C9" s="3"/>
      <c r="D9" s="5"/>
      <c r="E9" s="22">
        <f>IF(E5&lt;12,$H$17, IF(AND(E5&gt;11,E5&lt;24), $H$18, IF(AND(E5&gt;23,E5&lt;36),$H$19, IF(AND(E5&gt;35,E5&lt;48), $H$20, IF(AND(E5&gt;47, E5&lt;60), $H$21, IF(AND(E5&gt;59,E5&lt;72), $H$22,IF(AND(E5&gt;71,E5&lt;84), $H$23,IF(E5&gt;83,$H$24,0))))))))</f>
        <v>9.9040145932564105E-2</v>
      </c>
      <c r="F9" s="12"/>
      <c r="G9" s="86"/>
    </row>
    <row r="10" spans="1:23" x14ac:dyDescent="0.35">
      <c r="A10" s="79"/>
      <c r="B10" s="4"/>
      <c r="C10" s="3"/>
      <c r="D10" s="3"/>
      <c r="E10" s="3"/>
      <c r="F10" s="3"/>
      <c r="G10" s="88"/>
    </row>
    <row r="11" spans="1:23" x14ac:dyDescent="0.35">
      <c r="A11" s="79"/>
      <c r="B11" s="8"/>
      <c r="C11" s="11"/>
      <c r="D11" s="10"/>
      <c r="E11" s="10"/>
      <c r="F11" s="11"/>
      <c r="G11" s="89"/>
    </row>
    <row r="12" spans="1:23" x14ac:dyDescent="0.35">
      <c r="A12" s="85" t="s">
        <v>13</v>
      </c>
      <c r="B12" s="12"/>
      <c r="C12" s="12"/>
      <c r="D12" s="12"/>
      <c r="E12" s="53">
        <f>(E7)*12+E8</f>
        <v>69073</v>
      </c>
      <c r="F12" s="12"/>
      <c r="G12" s="86"/>
    </row>
    <row r="13" spans="1:23" x14ac:dyDescent="0.35">
      <c r="A13" s="79"/>
      <c r="B13" s="12"/>
      <c r="C13" s="12"/>
      <c r="D13" s="12"/>
      <c r="E13" s="12"/>
      <c r="F13" s="12"/>
      <c r="G13" s="86"/>
    </row>
    <row r="14" spans="1:23" ht="15" thickBot="1" x14ac:dyDescent="0.4">
      <c r="A14" s="90"/>
      <c r="B14" s="91"/>
      <c r="C14" s="91"/>
      <c r="D14" s="91"/>
      <c r="E14" s="91"/>
      <c r="F14" s="91"/>
      <c r="G14" s="92"/>
    </row>
    <row r="15" spans="1:23" ht="45" customHeight="1" thickBot="1" x14ac:dyDescent="0.4">
      <c r="A15" s="137" t="s">
        <v>78</v>
      </c>
      <c r="B15" s="138"/>
      <c r="C15" s="138"/>
      <c r="D15" s="138"/>
      <c r="E15" s="139"/>
      <c r="F15" s="140" t="s">
        <v>58</v>
      </c>
      <c r="G15" s="141"/>
      <c r="H15" s="142"/>
      <c r="I15" s="140" t="s">
        <v>80</v>
      </c>
      <c r="J15" s="142"/>
    </row>
    <row r="16" spans="1:23" s="13" customFormat="1" ht="47.5" customHeight="1" thickBot="1" x14ac:dyDescent="0.4">
      <c r="A16" s="94"/>
      <c r="B16" s="94"/>
      <c r="C16" s="94"/>
      <c r="D16" s="95" t="s">
        <v>7</v>
      </c>
      <c r="E16" s="96" t="s">
        <v>4</v>
      </c>
      <c r="F16" s="16" t="s">
        <v>5</v>
      </c>
      <c r="G16" s="16" t="s">
        <v>4</v>
      </c>
      <c r="H16" s="38" t="s">
        <v>6</v>
      </c>
      <c r="I16" s="133" t="s">
        <v>7</v>
      </c>
      <c r="J16" s="134" t="s">
        <v>4</v>
      </c>
      <c r="L16"/>
      <c r="M16"/>
      <c r="N16"/>
      <c r="O16"/>
      <c r="P16"/>
      <c r="Q16"/>
      <c r="R16"/>
      <c r="S16"/>
      <c r="T16"/>
      <c r="U16"/>
      <c r="V16"/>
      <c r="W16"/>
    </row>
    <row r="17" spans="1:11" ht="29.5" thickBot="1" x14ac:dyDescent="0.4">
      <c r="A17" s="97" t="s">
        <v>1</v>
      </c>
      <c r="B17" s="98">
        <v>0</v>
      </c>
      <c r="C17" s="99" t="s">
        <v>14</v>
      </c>
      <c r="D17" s="126">
        <v>62232</v>
      </c>
      <c r="E17" s="101">
        <f>D17/12</f>
        <v>5186</v>
      </c>
      <c r="F17" s="17">
        <f t="shared" ref="F17:F22" si="0">I17-D17</f>
        <v>6841</v>
      </c>
      <c r="G17" s="17">
        <f>F17/12</f>
        <v>570.08333333333337</v>
      </c>
      <c r="H17" s="129">
        <f>G17/J17</f>
        <v>9.9040145932564105E-2</v>
      </c>
      <c r="I17" s="120">
        <v>69073</v>
      </c>
      <c r="J17" s="101">
        <f>I17/12</f>
        <v>5756.083333333333</v>
      </c>
    </row>
    <row r="18" spans="1:11" ht="29.5" thickBot="1" x14ac:dyDescent="0.4">
      <c r="A18" s="43" t="s">
        <v>1</v>
      </c>
      <c r="B18" s="61">
        <v>1</v>
      </c>
      <c r="C18" s="55" t="s">
        <v>15</v>
      </c>
      <c r="D18" s="126">
        <v>62652</v>
      </c>
      <c r="E18" s="39">
        <f t="shared" ref="E18:E24" si="1">D18/12</f>
        <v>5221</v>
      </c>
      <c r="F18" s="17">
        <f t="shared" si="0"/>
        <v>8980</v>
      </c>
      <c r="G18" s="17">
        <f t="shared" ref="G18:G22" si="2">F18/12</f>
        <v>748.33333333333337</v>
      </c>
      <c r="H18" s="129">
        <f t="shared" ref="H18:H22" si="3">G18/J18</f>
        <v>0.1253629662720572</v>
      </c>
      <c r="I18" s="120">
        <v>71632</v>
      </c>
      <c r="J18" s="39">
        <f t="shared" ref="J18:J22" si="4">I18/12</f>
        <v>5969.333333333333</v>
      </c>
      <c r="K18" s="128"/>
    </row>
    <row r="19" spans="1:11" ht="29.5" thickBot="1" x14ac:dyDescent="0.4">
      <c r="A19" s="43" t="s">
        <v>1</v>
      </c>
      <c r="B19" s="61">
        <v>2</v>
      </c>
      <c r="C19" s="55" t="s">
        <v>16</v>
      </c>
      <c r="D19" s="126">
        <v>63120</v>
      </c>
      <c r="E19" s="39">
        <f t="shared" si="1"/>
        <v>5260</v>
      </c>
      <c r="F19" s="17">
        <f t="shared" si="0"/>
        <v>11161</v>
      </c>
      <c r="G19" s="17">
        <f t="shared" si="2"/>
        <v>930.08333333333337</v>
      </c>
      <c r="H19" s="129">
        <f t="shared" si="3"/>
        <v>0.1502537661043874</v>
      </c>
      <c r="I19" s="120">
        <v>74281</v>
      </c>
      <c r="J19" s="39">
        <f t="shared" si="4"/>
        <v>6190.083333333333</v>
      </c>
      <c r="K19" s="128"/>
    </row>
    <row r="20" spans="1:11" ht="29.5" thickBot="1" x14ac:dyDescent="0.4">
      <c r="A20" s="43" t="s">
        <v>1</v>
      </c>
      <c r="B20" s="61">
        <v>3</v>
      </c>
      <c r="C20" s="55" t="s">
        <v>17</v>
      </c>
      <c r="D20" s="126">
        <v>65640</v>
      </c>
      <c r="E20" s="39">
        <f t="shared" si="1"/>
        <v>5470</v>
      </c>
      <c r="F20" s="17">
        <f t="shared" si="0"/>
        <v>11390</v>
      </c>
      <c r="G20" s="17">
        <f t="shared" si="2"/>
        <v>949.16666666666663</v>
      </c>
      <c r="H20" s="129">
        <f t="shared" si="3"/>
        <v>0.14786446838893935</v>
      </c>
      <c r="I20" s="120">
        <v>77030</v>
      </c>
      <c r="J20" s="39">
        <f t="shared" si="4"/>
        <v>6419.166666666667</v>
      </c>
      <c r="K20" s="128"/>
    </row>
    <row r="21" spans="1:11" ht="29.5" thickBot="1" x14ac:dyDescent="0.4">
      <c r="A21" s="43" t="s">
        <v>1</v>
      </c>
      <c r="B21" s="61">
        <v>4</v>
      </c>
      <c r="C21" s="55" t="s">
        <v>18</v>
      </c>
      <c r="D21" s="126">
        <v>67824</v>
      </c>
      <c r="E21" s="39">
        <f t="shared" si="1"/>
        <v>5652</v>
      </c>
      <c r="F21" s="17">
        <f t="shared" si="0"/>
        <v>12057</v>
      </c>
      <c r="G21" s="17">
        <f t="shared" si="2"/>
        <v>1004.75</v>
      </c>
      <c r="H21" s="129">
        <f t="shared" si="3"/>
        <v>0.15093701881548804</v>
      </c>
      <c r="I21" s="120">
        <v>79881</v>
      </c>
      <c r="J21" s="39">
        <f t="shared" si="4"/>
        <v>6656.75</v>
      </c>
      <c r="K21" s="128"/>
    </row>
    <row r="22" spans="1:11" ht="29.5" thickBot="1" x14ac:dyDescent="0.4">
      <c r="A22" s="43" t="s">
        <v>1</v>
      </c>
      <c r="B22" s="61">
        <v>5</v>
      </c>
      <c r="C22" s="55" t="s">
        <v>19</v>
      </c>
      <c r="D22" s="126">
        <v>70344</v>
      </c>
      <c r="E22" s="39">
        <f t="shared" si="1"/>
        <v>5862</v>
      </c>
      <c r="F22" s="17">
        <f t="shared" si="0"/>
        <v>12492</v>
      </c>
      <c r="G22" s="17">
        <f t="shared" si="2"/>
        <v>1041</v>
      </c>
      <c r="H22" s="129">
        <f t="shared" si="3"/>
        <v>0.15080399826162538</v>
      </c>
      <c r="I22" s="131">
        <v>82836</v>
      </c>
      <c r="J22" s="46">
        <f t="shared" si="4"/>
        <v>6903</v>
      </c>
      <c r="K22" s="128"/>
    </row>
    <row r="23" spans="1:11" ht="29" x14ac:dyDescent="0.35">
      <c r="A23" s="43" t="s">
        <v>1</v>
      </c>
      <c r="B23" s="55">
        <v>6</v>
      </c>
      <c r="C23" s="55" t="s">
        <v>20</v>
      </c>
      <c r="D23" s="126">
        <v>72960</v>
      </c>
      <c r="E23" s="39">
        <f>D23/12</f>
        <v>6080</v>
      </c>
      <c r="F23" s="31"/>
      <c r="G23" s="31"/>
      <c r="H23" s="49"/>
      <c r="I23" s="32"/>
      <c r="J23" s="40"/>
    </row>
    <row r="24" spans="1:11" ht="29.5" thickBot="1" x14ac:dyDescent="0.4">
      <c r="A24" s="44" t="s">
        <v>1</v>
      </c>
      <c r="B24" s="56" t="s">
        <v>2</v>
      </c>
      <c r="C24" s="56" t="s">
        <v>21</v>
      </c>
      <c r="D24" s="127">
        <v>75564</v>
      </c>
      <c r="E24" s="46">
        <f t="shared" si="1"/>
        <v>6297</v>
      </c>
      <c r="F24" s="50"/>
      <c r="G24" s="50"/>
      <c r="H24" s="51"/>
      <c r="I24" s="41"/>
      <c r="J24" s="42"/>
    </row>
    <row r="28" spans="1:11" ht="18.75" customHeight="1" x14ac:dyDescent="0.35">
      <c r="G28" s="25"/>
    </row>
  </sheetData>
  <mergeCells count="5">
    <mergeCell ref="A1:G1"/>
    <mergeCell ref="A5:D5"/>
    <mergeCell ref="A15:E15"/>
    <mergeCell ref="F15:H15"/>
    <mergeCell ref="I15:J15"/>
  </mergeCells>
  <dataValidations count="2">
    <dataValidation type="date" allowBlank="1" showInputMessage="1" showErrorMessage="1" sqref="E4" xr:uid="{161E1EC8-0C71-482C-995F-3A21E1370044}">
      <formula1>40087</formula1>
      <formula2>43373</formula2>
    </dataValidation>
    <dataValidation type="whole" allowBlank="1" showInputMessage="1" showErrorMessage="1" sqref="E6" xr:uid="{1B69C0B8-768D-4E46-9FD6-6BB61F4D1AED}">
      <formula1>0</formula1>
      <formula2>12</formula2>
    </dataValidation>
  </dataValidation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39997558519241921"/>
  </sheetPr>
  <dimension ref="A1:U28"/>
  <sheetViews>
    <sheetView workbookViewId="0">
      <selection activeCell="F25" sqref="F25"/>
    </sheetView>
  </sheetViews>
  <sheetFormatPr defaultRowHeight="14.5" x14ac:dyDescent="0.35"/>
  <cols>
    <col min="1" max="1" width="11.26953125" customWidth="1"/>
    <col min="2" max="2" width="6.1796875" customWidth="1"/>
    <col min="3" max="3" width="8.7265625" customWidth="1"/>
    <col min="4" max="4" width="8.81640625" customWidth="1"/>
    <col min="5" max="6" width="10.81640625" customWidth="1"/>
    <col min="7" max="7" width="9.81640625" bestFit="1" customWidth="1"/>
    <col min="8" max="8" width="11.7265625" customWidth="1"/>
    <col min="9" max="9" width="10" customWidth="1"/>
    <col min="10" max="10" width="12.26953125" customWidth="1"/>
    <col min="11" max="11" width="12.7265625" customWidth="1"/>
    <col min="21" max="21" width="9.81640625" bestFit="1" customWidth="1"/>
  </cols>
  <sheetData>
    <row r="1" spans="1:21" ht="21" x14ac:dyDescent="0.5">
      <c r="A1" s="148" t="s">
        <v>64</v>
      </c>
      <c r="B1" s="149"/>
      <c r="C1" s="149"/>
      <c r="D1" s="149"/>
      <c r="E1" s="149"/>
      <c r="F1" s="149"/>
      <c r="G1" s="149"/>
    </row>
    <row r="2" spans="1:21" x14ac:dyDescent="0.35">
      <c r="A2" s="30" t="s">
        <v>10</v>
      </c>
      <c r="B2" s="34"/>
      <c r="C2" s="35"/>
      <c r="D2" s="35"/>
      <c r="E2" s="1"/>
      <c r="F2" s="2"/>
      <c r="G2" s="12"/>
    </row>
    <row r="3" spans="1:21" x14ac:dyDescent="0.35">
      <c r="A3" s="27"/>
      <c r="B3" s="34"/>
      <c r="C3" s="35"/>
      <c r="D3" s="35"/>
      <c r="E3" s="1"/>
      <c r="F3" s="2"/>
      <c r="G3" s="12"/>
    </row>
    <row r="4" spans="1:21" x14ac:dyDescent="0.35">
      <c r="A4" s="27"/>
      <c r="B4" s="34"/>
      <c r="C4" s="35"/>
      <c r="D4" s="35"/>
      <c r="E4" s="6"/>
      <c r="F4" s="1"/>
      <c r="G4" s="12"/>
    </row>
    <row r="5" spans="1:21" ht="25.5" customHeight="1" x14ac:dyDescent="0.35">
      <c r="A5" s="147" t="s">
        <v>23</v>
      </c>
      <c r="B5" s="147"/>
      <c r="C5" s="147"/>
      <c r="D5" s="147"/>
      <c r="E5" s="33"/>
      <c r="F5" s="6" t="str">
        <f>IF($E$5="","&lt;&lt; Enter value","")</f>
        <v>&lt;&lt; Enter value</v>
      </c>
      <c r="G5" s="12"/>
    </row>
    <row r="6" spans="1:21" x14ac:dyDescent="0.35">
      <c r="A6" s="15" t="s">
        <v>0</v>
      </c>
      <c r="B6" s="36"/>
      <c r="C6" s="15"/>
      <c r="D6" s="15"/>
      <c r="E6" s="7">
        <f>IF(E5&lt;12,$B$17, IF(AND(E5&gt;11,E5&lt;24), $B$18, IF(AND(E5&gt;23,E5&lt;36),$B$19, IF(AND(E5&gt;35,E5&lt;48), $B$20, IF(AND(E5&gt;47, E5&lt;60), $B$21, IF(AND(E5&gt;59,E5&lt;72), $B$22,IF(AND(E5&gt;71,E5&lt;84), $B$23,IF(E5&gt;83,$B$24,0))))))))</f>
        <v>0</v>
      </c>
      <c r="F6" s="6" t="str">
        <f>IF($E$6="","&lt;&lt; Enter non-negative value","")</f>
        <v/>
      </c>
      <c r="G6" s="12"/>
    </row>
    <row r="7" spans="1:21" x14ac:dyDescent="0.35">
      <c r="A7" s="15" t="s">
        <v>9</v>
      </c>
      <c r="B7" s="15"/>
      <c r="C7" s="15"/>
      <c r="D7" s="37"/>
      <c r="E7" s="21">
        <f>IF(E5&lt;12,$E$17, IF(AND(E5&gt;11,E5&lt;24), $E$18, IF(AND(E5&gt;23,E5&lt;36),$E$19, IF(AND(E5&gt;35,E5&lt;48), $E$20, IF(AND(E5&gt;47, E5&lt;60), $E$21, IF(AND(E5&gt;59,E5&lt;72), $E$22,IF(AND(E5&gt;71,E5&lt;84), $E$23,IF(E5&gt;83,$E$24,0))))))))</f>
        <v>4570</v>
      </c>
      <c r="F7" s="12"/>
      <c r="G7" s="12"/>
    </row>
    <row r="8" spans="1:21" x14ac:dyDescent="0.35">
      <c r="A8" s="15"/>
      <c r="B8" s="15"/>
      <c r="C8" s="15"/>
      <c r="D8" s="37"/>
      <c r="E8" s="12"/>
      <c r="F8" s="12"/>
      <c r="G8" s="12"/>
    </row>
    <row r="9" spans="1:21" x14ac:dyDescent="0.35">
      <c r="A9" s="15"/>
      <c r="B9" s="15"/>
      <c r="C9" s="15"/>
      <c r="D9" s="37"/>
      <c r="E9" s="12"/>
      <c r="F9" s="12"/>
      <c r="G9" s="12"/>
    </row>
    <row r="10" spans="1:21" x14ac:dyDescent="0.35">
      <c r="A10" s="12"/>
      <c r="B10" s="4"/>
      <c r="C10" s="3"/>
      <c r="D10" s="3"/>
      <c r="E10" s="12"/>
      <c r="F10" s="6"/>
      <c r="G10" s="12"/>
    </row>
    <row r="11" spans="1:21" x14ac:dyDescent="0.35">
      <c r="A11" s="15"/>
      <c r="B11" s="8"/>
      <c r="C11" s="9"/>
      <c r="D11" s="10"/>
      <c r="E11" s="12"/>
      <c r="F11" s="11"/>
      <c r="G11" s="12"/>
    </row>
    <row r="12" spans="1:21" x14ac:dyDescent="0.35">
      <c r="A12" s="12"/>
      <c r="B12" s="12"/>
      <c r="C12" s="12"/>
      <c r="D12" s="12"/>
      <c r="E12" s="12"/>
      <c r="F12" s="12"/>
      <c r="G12" s="12"/>
    </row>
    <row r="13" spans="1:21" x14ac:dyDescent="0.35">
      <c r="A13" s="12"/>
      <c r="B13" s="12"/>
      <c r="C13" s="12"/>
      <c r="D13" s="12"/>
      <c r="E13" s="12"/>
      <c r="F13" s="12"/>
      <c r="G13" s="12"/>
    </row>
    <row r="14" spans="1:21" ht="15.75" customHeight="1" thickBot="1" x14ac:dyDescent="0.4">
      <c r="A14" s="14"/>
      <c r="B14" s="14"/>
      <c r="C14" s="14"/>
      <c r="D14" s="14"/>
      <c r="E14" s="14"/>
      <c r="F14" s="14"/>
      <c r="G14" s="67"/>
      <c r="H14" s="20"/>
      <c r="I14" s="20"/>
      <c r="J14" s="19"/>
    </row>
    <row r="15" spans="1:21" ht="48.75" customHeight="1" thickBot="1" x14ac:dyDescent="0.4">
      <c r="A15" s="137" t="s">
        <v>60</v>
      </c>
      <c r="B15" s="138"/>
      <c r="C15" s="138"/>
      <c r="D15" s="138"/>
      <c r="E15" s="139"/>
      <c r="H15" s="150" t="s">
        <v>62</v>
      </c>
      <c r="I15" s="151"/>
      <c r="K15" s="150" t="s">
        <v>63</v>
      </c>
      <c r="L15" s="151"/>
    </row>
    <row r="16" spans="1:21" s="13" customFormat="1" ht="44.25" customHeight="1" thickBot="1" x14ac:dyDescent="0.4">
      <c r="A16" s="94"/>
      <c r="B16" s="94"/>
      <c r="C16" s="94"/>
      <c r="D16" s="95" t="s">
        <v>7</v>
      </c>
      <c r="E16" s="96" t="s">
        <v>4</v>
      </c>
      <c r="H16" s="79" t="s">
        <v>34</v>
      </c>
      <c r="I16" s="105">
        <v>64362</v>
      </c>
      <c r="K16" s="79" t="s">
        <v>34</v>
      </c>
      <c r="L16" s="105">
        <v>76297</v>
      </c>
      <c r="N16" s="107" t="s">
        <v>42</v>
      </c>
      <c r="Q16"/>
      <c r="R16"/>
      <c r="S16"/>
      <c r="T16"/>
      <c r="U16"/>
    </row>
    <row r="17" spans="1:21" s="57" customFormat="1" ht="30" customHeight="1" x14ac:dyDescent="0.35">
      <c r="A17" s="97" t="s">
        <v>1</v>
      </c>
      <c r="B17" s="98">
        <v>0</v>
      </c>
      <c r="C17" s="99" t="s">
        <v>14</v>
      </c>
      <c r="D17" s="100">
        <v>54840</v>
      </c>
      <c r="E17" s="101">
        <f>D17/12</f>
        <v>4570</v>
      </c>
      <c r="H17" s="79" t="s">
        <v>35</v>
      </c>
      <c r="I17" s="105">
        <v>66495</v>
      </c>
      <c r="K17" s="79" t="s">
        <v>35</v>
      </c>
      <c r="L17" s="105">
        <v>78515</v>
      </c>
      <c r="N17" s="110" t="s">
        <v>50</v>
      </c>
      <c r="Q17"/>
      <c r="R17"/>
      <c r="S17"/>
      <c r="T17"/>
      <c r="U17"/>
    </row>
    <row r="18" spans="1:21" s="57" customFormat="1" ht="30" customHeight="1" x14ac:dyDescent="0.35">
      <c r="A18" s="43" t="s">
        <v>1</v>
      </c>
      <c r="B18" s="61">
        <v>1</v>
      </c>
      <c r="C18" s="55" t="s">
        <v>15</v>
      </c>
      <c r="D18" s="93">
        <v>55224</v>
      </c>
      <c r="E18" s="39">
        <f t="shared" ref="E18:E24" si="0">D18/12</f>
        <v>4602</v>
      </c>
      <c r="H18" s="79" t="s">
        <v>36</v>
      </c>
      <c r="I18" s="105">
        <v>69108</v>
      </c>
      <c r="K18" s="79" t="s">
        <v>36</v>
      </c>
      <c r="L18" s="105">
        <v>81232</v>
      </c>
      <c r="N18"/>
      <c r="Q18"/>
      <c r="R18"/>
      <c r="S18"/>
      <c r="T18"/>
      <c r="U18"/>
    </row>
    <row r="19" spans="1:21" s="57" customFormat="1" ht="30" customHeight="1" x14ac:dyDescent="0.35">
      <c r="A19" s="43" t="s">
        <v>1</v>
      </c>
      <c r="B19" s="61">
        <v>2</v>
      </c>
      <c r="C19" s="55" t="s">
        <v>16</v>
      </c>
      <c r="D19" s="93">
        <v>55632</v>
      </c>
      <c r="E19" s="39">
        <f t="shared" si="0"/>
        <v>4636</v>
      </c>
      <c r="H19" s="79" t="s">
        <v>37</v>
      </c>
      <c r="I19" s="105">
        <v>71835</v>
      </c>
      <c r="K19" s="79" t="s">
        <v>37</v>
      </c>
      <c r="L19" s="105">
        <v>84069</v>
      </c>
      <c r="Q19"/>
      <c r="R19"/>
      <c r="S19"/>
      <c r="T19"/>
      <c r="U19"/>
    </row>
    <row r="20" spans="1:21" s="57" customFormat="1" ht="30" customHeight="1" x14ac:dyDescent="0.35">
      <c r="A20" s="43" t="s">
        <v>1</v>
      </c>
      <c r="B20" s="61">
        <v>3</v>
      </c>
      <c r="C20" s="55" t="s">
        <v>17</v>
      </c>
      <c r="D20" s="93">
        <v>57852</v>
      </c>
      <c r="E20" s="39">
        <f t="shared" si="0"/>
        <v>4821</v>
      </c>
      <c r="H20" s="79" t="s">
        <v>38</v>
      </c>
      <c r="I20" s="105">
        <v>74776</v>
      </c>
      <c r="K20" s="79" t="s">
        <v>38</v>
      </c>
      <c r="L20" s="105">
        <v>87127</v>
      </c>
      <c r="Q20"/>
      <c r="R20"/>
      <c r="S20"/>
      <c r="T20"/>
      <c r="U20"/>
    </row>
    <row r="21" spans="1:21" s="57" customFormat="1" ht="30" customHeight="1" x14ac:dyDescent="0.35">
      <c r="A21" s="43" t="s">
        <v>1</v>
      </c>
      <c r="B21" s="61">
        <v>4</v>
      </c>
      <c r="C21" s="55" t="s">
        <v>18</v>
      </c>
      <c r="D21" s="93">
        <v>59784</v>
      </c>
      <c r="E21" s="39">
        <f t="shared" si="0"/>
        <v>4982</v>
      </c>
      <c r="F21"/>
      <c r="G21"/>
      <c r="H21" s="79" t="s">
        <v>39</v>
      </c>
      <c r="I21" s="105">
        <v>77554</v>
      </c>
      <c r="J21"/>
      <c r="K21" s="79" t="s">
        <v>39</v>
      </c>
      <c r="L21" s="105">
        <v>90016</v>
      </c>
    </row>
    <row r="22" spans="1:21" s="57" customFormat="1" ht="30" customHeight="1" x14ac:dyDescent="0.35">
      <c r="A22" s="43" t="s">
        <v>1</v>
      </c>
      <c r="B22" s="61">
        <v>5</v>
      </c>
      <c r="C22" s="55" t="s">
        <v>19</v>
      </c>
      <c r="D22" s="93">
        <v>61992</v>
      </c>
      <c r="E22" s="39">
        <f t="shared" si="0"/>
        <v>5166</v>
      </c>
      <c r="F22"/>
      <c r="G22"/>
      <c r="H22" s="79" t="s">
        <v>40</v>
      </c>
      <c r="I22" s="105">
        <v>80133</v>
      </c>
      <c r="J22"/>
      <c r="K22" s="79" t="s">
        <v>40</v>
      </c>
      <c r="L22" s="105">
        <v>92698</v>
      </c>
    </row>
    <row r="23" spans="1:21" s="57" customFormat="1" ht="30" customHeight="1" thickBot="1" x14ac:dyDescent="0.4">
      <c r="A23" s="43" t="s">
        <v>1</v>
      </c>
      <c r="B23" s="55">
        <v>6</v>
      </c>
      <c r="C23" s="55" t="s">
        <v>20</v>
      </c>
      <c r="D23" s="93">
        <v>64296</v>
      </c>
      <c r="E23" s="39">
        <f>D23/12</f>
        <v>5358</v>
      </c>
      <c r="F23"/>
      <c r="G23"/>
      <c r="H23" s="90" t="s">
        <v>41</v>
      </c>
      <c r="I23" s="106">
        <v>84351</v>
      </c>
      <c r="J23"/>
      <c r="K23" s="90" t="s">
        <v>41</v>
      </c>
      <c r="L23" s="105">
        <v>97085</v>
      </c>
    </row>
    <row r="24" spans="1:21" s="57" customFormat="1" ht="30" customHeight="1" thickBot="1" x14ac:dyDescent="0.4">
      <c r="A24" s="44" t="s">
        <v>1</v>
      </c>
      <c r="B24" s="56" t="s">
        <v>2</v>
      </c>
      <c r="C24" s="56" t="s">
        <v>21</v>
      </c>
      <c r="D24" s="102">
        <v>66660</v>
      </c>
      <c r="E24" s="46">
        <f t="shared" si="0"/>
        <v>5555</v>
      </c>
      <c r="F24"/>
      <c r="G24"/>
      <c r="H24"/>
      <c r="I24"/>
      <c r="J24"/>
    </row>
    <row r="28" spans="1:21" ht="46.5" customHeight="1" x14ac:dyDescent="0.35"/>
  </sheetData>
  <mergeCells count="5">
    <mergeCell ref="K15:L15"/>
    <mergeCell ref="A1:G1"/>
    <mergeCell ref="A5:D5"/>
    <mergeCell ref="A15:E15"/>
    <mergeCell ref="H15:I15"/>
  </mergeCells>
  <dataValidations count="1">
    <dataValidation type="whole" allowBlank="1" showInputMessage="1" showErrorMessage="1" sqref="E6" xr:uid="{00000000-0002-0000-0300-000000000000}">
      <formula1>0</formula1>
      <formula2>12</formula2>
    </dataValidation>
  </dataValidation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/>
  </sheetPr>
  <dimension ref="A1:Y28"/>
  <sheetViews>
    <sheetView workbookViewId="0">
      <selection sqref="A1:XFD1048576"/>
    </sheetView>
  </sheetViews>
  <sheetFormatPr defaultRowHeight="14.5" x14ac:dyDescent="0.35"/>
  <cols>
    <col min="1" max="1" width="9" customWidth="1"/>
    <col min="2" max="2" width="6.26953125" customWidth="1"/>
    <col min="3" max="3" width="9.7265625" customWidth="1"/>
    <col min="4" max="4" width="8.54296875" customWidth="1"/>
    <col min="5" max="5" width="11.54296875" customWidth="1"/>
    <col min="6" max="6" width="9.54296875" customWidth="1"/>
    <col min="7" max="7" width="10" customWidth="1"/>
    <col min="8" max="8" width="11.7265625" customWidth="1"/>
    <col min="9" max="9" width="9.7265625" customWidth="1"/>
    <col min="10" max="10" width="13.1796875" customWidth="1"/>
    <col min="11" max="11" width="10.26953125" customWidth="1"/>
    <col min="12" max="12" width="12.81640625" customWidth="1"/>
    <col min="18" max="18" width="5.7265625" customWidth="1"/>
    <col min="23" max="23" width="9.81640625" customWidth="1"/>
    <col min="25" max="25" width="11.453125" customWidth="1"/>
  </cols>
  <sheetData>
    <row r="1" spans="1:24" ht="21" customHeight="1" thickBot="1" x14ac:dyDescent="0.55000000000000004">
      <c r="A1" s="143" t="s">
        <v>54</v>
      </c>
      <c r="B1" s="144"/>
      <c r="C1" s="144"/>
      <c r="D1" s="144"/>
      <c r="E1" s="144"/>
      <c r="F1" s="144"/>
      <c r="G1" s="145"/>
    </row>
    <row r="2" spans="1:24" x14ac:dyDescent="0.35">
      <c r="A2" s="77" t="s">
        <v>11</v>
      </c>
      <c r="B2" s="76"/>
      <c r="C2" s="76"/>
      <c r="D2" s="76"/>
      <c r="E2" s="76"/>
      <c r="F2" s="76"/>
      <c r="G2" s="78"/>
    </row>
    <row r="3" spans="1:24" x14ac:dyDescent="0.35">
      <c r="A3" s="79"/>
      <c r="B3" s="26"/>
      <c r="C3" s="1"/>
      <c r="D3" s="1"/>
      <c r="E3" s="1"/>
      <c r="F3" s="1"/>
      <c r="G3" s="80"/>
    </row>
    <row r="4" spans="1:24" x14ac:dyDescent="0.35">
      <c r="A4" s="81"/>
      <c r="B4" s="28"/>
      <c r="C4" s="1"/>
      <c r="D4" s="1"/>
      <c r="E4" s="29"/>
      <c r="F4" s="6"/>
      <c r="G4" s="82"/>
    </row>
    <row r="5" spans="1:24" ht="26.25" customHeight="1" x14ac:dyDescent="0.35">
      <c r="A5" s="146" t="s">
        <v>22</v>
      </c>
      <c r="B5" s="147"/>
      <c r="C5" s="147"/>
      <c r="D5" s="147"/>
      <c r="E5" s="33"/>
      <c r="F5" s="6" t="str">
        <f>IF($E$5="","&lt;&lt; Enter value","")</f>
        <v>&lt;&lt; Enter value</v>
      </c>
      <c r="G5" s="83"/>
    </row>
    <row r="6" spans="1:24" x14ac:dyDescent="0.35">
      <c r="A6" s="84" t="s">
        <v>0</v>
      </c>
      <c r="B6" s="24"/>
      <c r="C6" s="3"/>
      <c r="D6" s="3"/>
      <c r="E6" s="7">
        <f>IF(E5&lt;12,$B$17, IF(AND(E5&gt;11,E5&lt;24), $B$18, IF(AND(E5&gt;23,E5&lt;36),$B$19, IF(AND(E5&gt;35,E5&lt;48), $B$20, IF(AND(E5&gt;47, E5&lt;60), $B$21, IF(AND(E5&gt;59,E5&lt;72), $B$22,IF(AND(E5&gt;71,E5&lt;84), $B$23,IF(E5&gt;83,$B$24,0))))))))</f>
        <v>0</v>
      </c>
      <c r="F6" s="6" t="str">
        <f>IF($E$6="","&lt;&lt; Enter non-negative value","")</f>
        <v/>
      </c>
      <c r="G6" s="83"/>
    </row>
    <row r="7" spans="1:24" x14ac:dyDescent="0.35">
      <c r="A7" s="85" t="s">
        <v>9</v>
      </c>
      <c r="B7" s="4"/>
      <c r="C7" s="3"/>
      <c r="D7" s="5"/>
      <c r="E7" s="21">
        <f>IF(E5&lt;12,$E$17, IF(AND(E5&gt;11,E5&lt;24), $E$18, IF(AND(E5&gt;23,E5&lt;36),$E$19, IF(AND(E5&gt;35,E5&lt;48), $E$20, IF(AND(E5&gt;47, E5&lt;60), $E$21, IF(AND(E5&gt;59,E5&lt;72), $E$22,IF(AND(E5&gt;71,E5&lt;84), $E$23,IF(E5&gt;83,$E$24,0))))))))</f>
        <v>4480</v>
      </c>
      <c r="F7" s="12"/>
      <c r="G7" s="86"/>
    </row>
    <row r="8" spans="1:24" x14ac:dyDescent="0.35">
      <c r="A8" s="85" t="s">
        <v>12</v>
      </c>
      <c r="B8" s="4"/>
      <c r="C8" s="3"/>
      <c r="D8" s="5"/>
      <c r="E8" s="21">
        <f>IF(E5&lt;12,$F$17, IF(AND(E5&gt;11,E5&lt;24), $F$18, IF(AND(E5&gt;23,E5&lt;36),$F$19, IF(AND(E5&gt;35,E5&lt;48), $F$20, IF(AND(E5&gt;47, E5&lt;60), $F$21, IF(AND(E5&gt;59,E5&lt;72), $F$22,IF(AND(E5&gt;71,E5&lt;84), $F$23,IF(E5&gt;83,$F$24,0))))))))</f>
        <v>-300</v>
      </c>
      <c r="F8" s="66"/>
      <c r="G8" s="87"/>
    </row>
    <row r="9" spans="1:24" x14ac:dyDescent="0.35">
      <c r="A9" s="85" t="s">
        <v>8</v>
      </c>
      <c r="B9" s="4"/>
      <c r="C9" s="3"/>
      <c r="D9" s="5"/>
      <c r="E9" s="22">
        <f>IF(E5&lt;12,$H$17, IF(AND(E5&gt;11,E5&lt;24), $H$18, IF(AND(E5&gt;23,E5&lt;36),$H$19, IF(AND(E5&gt;35,E5&lt;48), $H$20, IF(AND(E5&gt;47, E5&lt;60), $H$21, IF(AND(E5&gt;59,E5&lt;72), $H$22,IF(AND(E5&gt;71,E5&lt;84), $H$23,IF(E5&gt;83,$H$24,0))))))))</f>
        <v>-5.6116722783389446E-3</v>
      </c>
      <c r="F9" s="12"/>
      <c r="G9" s="86"/>
    </row>
    <row r="10" spans="1:24" x14ac:dyDescent="0.35">
      <c r="A10" s="79"/>
      <c r="B10" s="4"/>
      <c r="C10" s="3"/>
      <c r="D10" s="3"/>
      <c r="E10" s="3"/>
      <c r="F10" s="3"/>
      <c r="G10" s="88"/>
    </row>
    <row r="11" spans="1:24" x14ac:dyDescent="0.35">
      <c r="A11" s="79"/>
      <c r="B11" s="8"/>
      <c r="C11" s="9"/>
      <c r="D11" s="10"/>
      <c r="E11" s="10"/>
      <c r="F11" s="11"/>
      <c r="G11" s="89"/>
    </row>
    <row r="12" spans="1:24" x14ac:dyDescent="0.35">
      <c r="A12" s="85" t="s">
        <v>13</v>
      </c>
      <c r="B12" s="12"/>
      <c r="C12" s="12"/>
      <c r="D12" s="12"/>
      <c r="E12" s="53">
        <f>(E7)*12+E8</f>
        <v>53460</v>
      </c>
      <c r="F12" s="12"/>
      <c r="G12" s="86"/>
    </row>
    <row r="13" spans="1:24" x14ac:dyDescent="0.35">
      <c r="A13" s="79"/>
      <c r="B13" s="12"/>
      <c r="C13" s="12"/>
      <c r="D13" s="12"/>
      <c r="E13" s="12"/>
      <c r="F13" s="12"/>
      <c r="G13" s="86"/>
    </row>
    <row r="14" spans="1:24" ht="15" thickBot="1" x14ac:dyDescent="0.4">
      <c r="A14" s="90"/>
      <c r="B14" s="91"/>
      <c r="C14" s="91"/>
      <c r="D14" s="91"/>
      <c r="E14" s="91"/>
      <c r="F14" s="91"/>
      <c r="G14" s="92"/>
      <c r="I14" s="19"/>
    </row>
    <row r="15" spans="1:24" ht="47.25" customHeight="1" thickBot="1" x14ac:dyDescent="0.4">
      <c r="A15" s="137" t="s">
        <v>53</v>
      </c>
      <c r="B15" s="138"/>
      <c r="C15" s="138"/>
      <c r="D15" s="138"/>
      <c r="E15" s="139"/>
      <c r="F15" s="140" t="s">
        <v>58</v>
      </c>
      <c r="G15" s="141"/>
      <c r="H15" s="142"/>
      <c r="I15" s="140" t="s">
        <v>56</v>
      </c>
      <c r="J15" s="142"/>
    </row>
    <row r="16" spans="1:24" s="13" customFormat="1" ht="37.5" customHeight="1" thickBot="1" x14ac:dyDescent="0.4">
      <c r="A16" s="94"/>
      <c r="B16" s="94"/>
      <c r="C16" s="94"/>
      <c r="D16" s="95" t="s">
        <v>7</v>
      </c>
      <c r="E16" s="96" t="s">
        <v>4</v>
      </c>
      <c r="F16" s="16" t="s">
        <v>5</v>
      </c>
      <c r="G16" s="16" t="s">
        <v>4</v>
      </c>
      <c r="H16" s="38" t="s">
        <v>6</v>
      </c>
      <c r="I16" s="16" t="s">
        <v>7</v>
      </c>
      <c r="J16" s="38" t="s">
        <v>4</v>
      </c>
      <c r="N16"/>
      <c r="O16"/>
      <c r="P16"/>
      <c r="Q16"/>
      <c r="R16"/>
      <c r="S16"/>
      <c r="T16"/>
      <c r="U16"/>
      <c r="V16"/>
      <c r="W16"/>
      <c r="X16"/>
    </row>
    <row r="17" spans="1:25" ht="30" customHeight="1" x14ac:dyDescent="0.35">
      <c r="A17" s="97" t="s">
        <v>1</v>
      </c>
      <c r="B17" s="98">
        <v>0</v>
      </c>
      <c r="C17" s="99" t="s">
        <v>14</v>
      </c>
      <c r="D17" s="100">
        <v>53760</v>
      </c>
      <c r="E17" s="101">
        <f>D17/12</f>
        <v>4480</v>
      </c>
      <c r="F17" s="17">
        <f t="shared" ref="F17:F22" si="0">I17-D17</f>
        <v>-300</v>
      </c>
      <c r="G17" s="17">
        <f>F17/12</f>
        <v>-25</v>
      </c>
      <c r="H17" s="48">
        <f t="shared" ref="H17:H22" si="1">G17/J17</f>
        <v>-5.6116722783389446E-3</v>
      </c>
      <c r="I17" s="18">
        <v>53460</v>
      </c>
      <c r="J17" s="39">
        <f>I17/12</f>
        <v>4455</v>
      </c>
      <c r="Y17" s="25"/>
    </row>
    <row r="18" spans="1:25" ht="30" customHeight="1" x14ac:dyDescent="0.35">
      <c r="A18" s="43" t="s">
        <v>1</v>
      </c>
      <c r="B18" s="61">
        <v>1</v>
      </c>
      <c r="C18" s="55" t="s">
        <v>15</v>
      </c>
      <c r="D18" s="93">
        <v>54144</v>
      </c>
      <c r="E18" s="39">
        <f t="shared" ref="E18:E24" si="2">D18/12</f>
        <v>4512</v>
      </c>
      <c r="F18" s="17">
        <f t="shared" si="0"/>
        <v>1452</v>
      </c>
      <c r="G18" s="17">
        <f t="shared" ref="G18:G22" si="3">F18/12</f>
        <v>121</v>
      </c>
      <c r="H18" s="48">
        <f t="shared" si="1"/>
        <v>2.6116986833585151E-2</v>
      </c>
      <c r="I18" s="18">
        <v>55596</v>
      </c>
      <c r="J18" s="39">
        <f t="shared" ref="J18:J22" si="4">I18/12</f>
        <v>4633</v>
      </c>
      <c r="Y18" s="25"/>
    </row>
    <row r="19" spans="1:25" ht="30" customHeight="1" x14ac:dyDescent="0.35">
      <c r="A19" s="43" t="s">
        <v>1</v>
      </c>
      <c r="B19" s="61">
        <v>2</v>
      </c>
      <c r="C19" s="55" t="s">
        <v>16</v>
      </c>
      <c r="D19" s="93">
        <v>54540</v>
      </c>
      <c r="E19" s="39">
        <f t="shared" si="2"/>
        <v>4545</v>
      </c>
      <c r="F19" s="17">
        <f t="shared" si="0"/>
        <v>2916</v>
      </c>
      <c r="G19" s="17">
        <f t="shared" si="3"/>
        <v>243</v>
      </c>
      <c r="H19" s="48">
        <f t="shared" si="1"/>
        <v>5.0751879699248117E-2</v>
      </c>
      <c r="I19" s="18">
        <v>57456</v>
      </c>
      <c r="J19" s="39">
        <f t="shared" si="4"/>
        <v>4788</v>
      </c>
      <c r="Y19" s="25"/>
    </row>
    <row r="20" spans="1:25" ht="30" customHeight="1" x14ac:dyDescent="0.35">
      <c r="A20" s="43" t="s">
        <v>1</v>
      </c>
      <c r="B20" s="61">
        <v>3</v>
      </c>
      <c r="C20" s="55" t="s">
        <v>17</v>
      </c>
      <c r="D20" s="93">
        <v>56712</v>
      </c>
      <c r="E20" s="39">
        <f t="shared" si="2"/>
        <v>4726</v>
      </c>
      <c r="F20" s="17">
        <f t="shared" si="0"/>
        <v>2868</v>
      </c>
      <c r="G20" s="17">
        <f t="shared" si="3"/>
        <v>239</v>
      </c>
      <c r="H20" s="48">
        <f t="shared" si="1"/>
        <v>4.813695871097684E-2</v>
      </c>
      <c r="I20" s="18">
        <v>59580</v>
      </c>
      <c r="J20" s="39">
        <f t="shared" si="4"/>
        <v>4965</v>
      </c>
      <c r="Y20" s="25"/>
    </row>
    <row r="21" spans="1:25" ht="30" customHeight="1" x14ac:dyDescent="0.35">
      <c r="A21" s="43" t="s">
        <v>1</v>
      </c>
      <c r="B21" s="61">
        <v>4</v>
      </c>
      <c r="C21" s="55" t="s">
        <v>18</v>
      </c>
      <c r="D21" s="93">
        <v>58608</v>
      </c>
      <c r="E21" s="39">
        <f t="shared" si="2"/>
        <v>4884</v>
      </c>
      <c r="F21" s="17">
        <f t="shared" si="0"/>
        <v>3192</v>
      </c>
      <c r="G21" s="17">
        <f t="shared" si="3"/>
        <v>266</v>
      </c>
      <c r="H21" s="48">
        <f t="shared" si="1"/>
        <v>5.1650485436893205E-2</v>
      </c>
      <c r="I21" s="18">
        <v>61800</v>
      </c>
      <c r="J21" s="39">
        <f t="shared" si="4"/>
        <v>5150</v>
      </c>
      <c r="Y21" s="25"/>
    </row>
    <row r="22" spans="1:25" ht="30" customHeight="1" x14ac:dyDescent="0.35">
      <c r="A22" s="43" t="s">
        <v>1</v>
      </c>
      <c r="B22" s="61">
        <v>5</v>
      </c>
      <c r="C22" s="55" t="s">
        <v>19</v>
      </c>
      <c r="D22" s="93">
        <v>60780</v>
      </c>
      <c r="E22" s="39">
        <f t="shared" si="2"/>
        <v>5065</v>
      </c>
      <c r="F22" s="17">
        <f t="shared" si="0"/>
        <v>3228</v>
      </c>
      <c r="G22" s="17">
        <f t="shared" si="3"/>
        <v>269</v>
      </c>
      <c r="H22" s="48">
        <f t="shared" si="1"/>
        <v>5.0431196100487442E-2</v>
      </c>
      <c r="I22" s="18">
        <v>64008</v>
      </c>
      <c r="J22" s="39">
        <f t="shared" si="4"/>
        <v>5334</v>
      </c>
      <c r="Y22" s="25"/>
    </row>
    <row r="23" spans="1:25" ht="30" customHeight="1" x14ac:dyDescent="0.35">
      <c r="A23" s="43" t="s">
        <v>1</v>
      </c>
      <c r="B23" s="55">
        <v>6</v>
      </c>
      <c r="C23" s="55" t="s">
        <v>20</v>
      </c>
      <c r="D23" s="93">
        <v>63036</v>
      </c>
      <c r="E23" s="39">
        <f>D23/12</f>
        <v>5253</v>
      </c>
      <c r="F23" s="31"/>
      <c r="G23" s="31"/>
      <c r="H23" s="49"/>
      <c r="I23" s="32"/>
      <c r="J23" s="40"/>
    </row>
    <row r="24" spans="1:25" ht="30" customHeight="1" thickBot="1" x14ac:dyDescent="0.4">
      <c r="A24" s="44" t="s">
        <v>1</v>
      </c>
      <c r="B24" s="56" t="s">
        <v>2</v>
      </c>
      <c r="C24" s="56" t="s">
        <v>21</v>
      </c>
      <c r="D24" s="102">
        <v>65292</v>
      </c>
      <c r="E24" s="46">
        <f t="shared" si="2"/>
        <v>5441</v>
      </c>
      <c r="F24" s="50"/>
      <c r="G24" s="50"/>
      <c r="H24" s="51"/>
      <c r="I24" s="41"/>
      <c r="J24" s="42"/>
    </row>
    <row r="28" spans="1:25" ht="18.75" customHeight="1" x14ac:dyDescent="0.35">
      <c r="G28" s="25"/>
    </row>
  </sheetData>
  <mergeCells count="5">
    <mergeCell ref="A1:G1"/>
    <mergeCell ref="A5:D5"/>
    <mergeCell ref="A15:E15"/>
    <mergeCell ref="F15:H15"/>
    <mergeCell ref="I15:J15"/>
  </mergeCells>
  <dataValidations count="2">
    <dataValidation type="whole" allowBlank="1" showInputMessage="1" showErrorMessage="1" sqref="E6" xr:uid="{00000000-0002-0000-0400-000000000000}">
      <formula1>0</formula1>
      <formula2>12</formula2>
    </dataValidation>
    <dataValidation type="date" allowBlank="1" showInputMessage="1" showErrorMessage="1" sqref="E4" xr:uid="{00000000-0002-0000-0400-000001000000}">
      <formula1>40087</formula1>
      <formula2>43373</formula2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/>
  </sheetPr>
  <dimension ref="A1:U28"/>
  <sheetViews>
    <sheetView workbookViewId="0">
      <selection sqref="A1:XFD1048576"/>
    </sheetView>
  </sheetViews>
  <sheetFormatPr defaultRowHeight="14.5" x14ac:dyDescent="0.35"/>
  <cols>
    <col min="1" max="1" width="11.26953125" customWidth="1"/>
    <col min="2" max="2" width="6.1796875" customWidth="1"/>
    <col min="3" max="3" width="8.7265625" customWidth="1"/>
    <col min="4" max="4" width="8.81640625" customWidth="1"/>
    <col min="5" max="6" width="10.81640625" customWidth="1"/>
    <col min="7" max="7" width="9.81640625" bestFit="1" customWidth="1"/>
    <col min="8" max="8" width="11.7265625" customWidth="1"/>
    <col min="9" max="9" width="10" customWidth="1"/>
    <col min="10" max="10" width="12.26953125" customWidth="1"/>
    <col min="21" max="21" width="9.81640625" bestFit="1" customWidth="1"/>
  </cols>
  <sheetData>
    <row r="1" spans="1:21" ht="21" x14ac:dyDescent="0.5">
      <c r="A1" s="148" t="s">
        <v>55</v>
      </c>
      <c r="B1" s="149"/>
      <c r="C1" s="149"/>
      <c r="D1" s="149"/>
      <c r="E1" s="149"/>
      <c r="F1" s="149"/>
      <c r="G1" s="149"/>
    </row>
    <row r="2" spans="1:21" x14ac:dyDescent="0.35">
      <c r="A2" s="30" t="s">
        <v>10</v>
      </c>
      <c r="B2" s="34"/>
      <c r="C2" s="35"/>
      <c r="D2" s="35"/>
      <c r="E2" s="1"/>
      <c r="F2" s="2"/>
      <c r="G2" s="12"/>
    </row>
    <row r="3" spans="1:21" x14ac:dyDescent="0.35">
      <c r="A3" s="27"/>
      <c r="B3" s="34"/>
      <c r="C3" s="35"/>
      <c r="D3" s="35"/>
      <c r="E3" s="1"/>
      <c r="F3" s="2"/>
      <c r="G3" s="12"/>
    </row>
    <row r="4" spans="1:21" x14ac:dyDescent="0.35">
      <c r="A4" s="27"/>
      <c r="B4" s="34"/>
      <c r="C4" s="35"/>
      <c r="D4" s="35"/>
      <c r="E4" s="6"/>
      <c r="F4" s="1"/>
      <c r="G4" s="12"/>
    </row>
    <row r="5" spans="1:21" ht="25.5" customHeight="1" x14ac:dyDescent="0.35">
      <c r="A5" s="147" t="s">
        <v>23</v>
      </c>
      <c r="B5" s="147"/>
      <c r="C5" s="147"/>
      <c r="D5" s="147"/>
      <c r="E5" s="33"/>
      <c r="F5" s="6" t="str">
        <f>IF($E$5="","&lt;&lt; Enter value","")</f>
        <v>&lt;&lt; Enter value</v>
      </c>
      <c r="G5" s="12"/>
    </row>
    <row r="6" spans="1:21" x14ac:dyDescent="0.35">
      <c r="A6" s="15" t="s">
        <v>0</v>
      </c>
      <c r="B6" s="36"/>
      <c r="C6" s="15"/>
      <c r="D6" s="15"/>
      <c r="E6" s="7">
        <f>IF(E5&lt;12,$B$17, IF(AND(E5&gt;11,E5&lt;24), $B$18, IF(AND(E5&gt;23,E5&lt;36),$B$19, IF(AND(E5&gt;35,E5&lt;48), $B$20, IF(AND(E5&gt;47, E5&lt;60), $B$21, IF(AND(E5&gt;59,E5&lt;72), $B$22,IF(AND(E5&gt;71,E5&lt;84), $B$23,IF(E5&gt;83,$B$24,0))))))))</f>
        <v>0</v>
      </c>
      <c r="F6" s="6" t="str">
        <f>IF($E$6="","&lt;&lt; Enter non-negative value","")</f>
        <v/>
      </c>
      <c r="G6" s="12"/>
    </row>
    <row r="7" spans="1:21" x14ac:dyDescent="0.35">
      <c r="A7" s="15" t="s">
        <v>9</v>
      </c>
      <c r="B7" s="15"/>
      <c r="C7" s="15"/>
      <c r="D7" s="37"/>
      <c r="E7" s="21">
        <f>IF(E5&lt;12,$E$17, IF(AND(E5&gt;11,E5&lt;24), $E$18, IF(AND(E5&gt;23,E5&lt;36),$E$19, IF(AND(E5&gt;35,E5&lt;48), $E$20, IF(AND(E5&gt;47, E5&lt;60), $E$21, IF(AND(E5&gt;59,E5&lt;72), $E$22,IF(AND(E5&gt;71,E5&lt;84), $E$23,IF(E5&gt;83,$E$24,0))))))))</f>
        <v>4480</v>
      </c>
      <c r="F7" s="12"/>
      <c r="G7" s="12"/>
    </row>
    <row r="8" spans="1:21" x14ac:dyDescent="0.35">
      <c r="A8" s="15"/>
      <c r="B8" s="15"/>
      <c r="C8" s="15"/>
      <c r="D8" s="37"/>
      <c r="E8" s="12"/>
      <c r="F8" s="12"/>
      <c r="G8" s="12"/>
    </row>
    <row r="9" spans="1:21" x14ac:dyDescent="0.35">
      <c r="A9" s="15"/>
      <c r="B9" s="15"/>
      <c r="C9" s="15"/>
      <c r="D9" s="37"/>
      <c r="E9" s="12"/>
      <c r="F9" s="12"/>
      <c r="G9" s="12"/>
    </row>
    <row r="10" spans="1:21" x14ac:dyDescent="0.35">
      <c r="A10" s="12"/>
      <c r="B10" s="4"/>
      <c r="C10" s="3"/>
      <c r="D10" s="3"/>
      <c r="E10" s="12"/>
      <c r="F10" s="6"/>
      <c r="G10" s="12"/>
    </row>
    <row r="11" spans="1:21" x14ac:dyDescent="0.35">
      <c r="A11" s="15"/>
      <c r="B11" s="8"/>
      <c r="C11" s="9"/>
      <c r="D11" s="10"/>
      <c r="E11" s="12"/>
      <c r="F11" s="11"/>
      <c r="G11" s="12"/>
    </row>
    <row r="12" spans="1:21" x14ac:dyDescent="0.35">
      <c r="A12" s="12"/>
      <c r="B12" s="12"/>
      <c r="C12" s="12"/>
      <c r="D12" s="12"/>
      <c r="E12" s="12"/>
      <c r="F12" s="12"/>
      <c r="G12" s="12"/>
    </row>
    <row r="13" spans="1:21" x14ac:dyDescent="0.35">
      <c r="A13" s="12"/>
      <c r="B13" s="12"/>
      <c r="C13" s="12"/>
      <c r="D13" s="12"/>
      <c r="E13" s="12"/>
      <c r="F13" s="12"/>
      <c r="G13" s="12"/>
    </row>
    <row r="14" spans="1:21" ht="15.75" customHeight="1" thickBot="1" x14ac:dyDescent="0.4">
      <c r="A14" s="14"/>
      <c r="B14" s="14"/>
      <c r="C14" s="14"/>
      <c r="D14" s="14"/>
      <c r="E14" s="14"/>
      <c r="F14" s="14"/>
      <c r="G14" s="67"/>
      <c r="H14" s="20"/>
      <c r="I14" s="20"/>
      <c r="J14" s="19"/>
    </row>
    <row r="15" spans="1:21" ht="48.75" customHeight="1" thickBot="1" x14ac:dyDescent="0.4">
      <c r="A15" s="137" t="s">
        <v>53</v>
      </c>
      <c r="B15" s="138"/>
      <c r="C15" s="138"/>
      <c r="D15" s="138"/>
      <c r="E15" s="139"/>
      <c r="H15" s="150" t="s">
        <v>51</v>
      </c>
      <c r="I15" s="151"/>
      <c r="K15" s="52"/>
      <c r="L15" s="13"/>
    </row>
    <row r="16" spans="1:21" s="13" customFormat="1" ht="44.25" customHeight="1" thickBot="1" x14ac:dyDescent="0.4">
      <c r="A16" s="94"/>
      <c r="B16" s="94"/>
      <c r="C16" s="94"/>
      <c r="D16" s="95" t="s">
        <v>7</v>
      </c>
      <c r="E16" s="96" t="s">
        <v>4</v>
      </c>
      <c r="H16" s="79" t="s">
        <v>34</v>
      </c>
      <c r="I16" s="105">
        <v>60719</v>
      </c>
      <c r="J16" s="107" t="s">
        <v>42</v>
      </c>
      <c r="Q16"/>
      <c r="R16"/>
      <c r="S16"/>
      <c r="T16"/>
      <c r="U16"/>
    </row>
    <row r="17" spans="1:21" s="57" customFormat="1" ht="30" customHeight="1" x14ac:dyDescent="0.35">
      <c r="A17" s="97" t="s">
        <v>1</v>
      </c>
      <c r="B17" s="98">
        <v>0</v>
      </c>
      <c r="C17" s="99" t="s">
        <v>14</v>
      </c>
      <c r="D17" s="100">
        <v>53760</v>
      </c>
      <c r="E17" s="101">
        <f>D17/12</f>
        <v>4480</v>
      </c>
      <c r="H17" s="79" t="s">
        <v>35</v>
      </c>
      <c r="I17" s="105">
        <v>62731</v>
      </c>
      <c r="J17" s="110" t="s">
        <v>50</v>
      </c>
      <c r="Q17"/>
      <c r="R17"/>
      <c r="S17"/>
      <c r="T17"/>
      <c r="U17"/>
    </row>
    <row r="18" spans="1:21" s="57" customFormat="1" ht="30" customHeight="1" x14ac:dyDescent="0.35">
      <c r="A18" s="43" t="s">
        <v>1</v>
      </c>
      <c r="B18" s="61">
        <v>1</v>
      </c>
      <c r="C18" s="55" t="s">
        <v>15</v>
      </c>
      <c r="D18" s="93">
        <v>54144</v>
      </c>
      <c r="E18" s="39">
        <f t="shared" ref="E18:E24" si="0">D18/12</f>
        <v>4512</v>
      </c>
      <c r="H18" s="79" t="s">
        <v>36</v>
      </c>
      <c r="I18" s="105">
        <v>65196</v>
      </c>
      <c r="Q18"/>
      <c r="R18"/>
      <c r="S18"/>
      <c r="T18"/>
      <c r="U18"/>
    </row>
    <row r="19" spans="1:21" s="57" customFormat="1" ht="30" customHeight="1" x14ac:dyDescent="0.35">
      <c r="A19" s="43" t="s">
        <v>1</v>
      </c>
      <c r="B19" s="61">
        <v>2</v>
      </c>
      <c r="C19" s="55" t="s">
        <v>16</v>
      </c>
      <c r="D19" s="93">
        <v>54540</v>
      </c>
      <c r="E19" s="39">
        <f t="shared" si="0"/>
        <v>4545</v>
      </c>
      <c r="H19" s="79" t="s">
        <v>37</v>
      </c>
      <c r="I19" s="105">
        <v>67769</v>
      </c>
      <c r="Q19"/>
      <c r="R19"/>
      <c r="S19"/>
      <c r="T19"/>
      <c r="U19"/>
    </row>
    <row r="20" spans="1:21" s="57" customFormat="1" ht="30" customHeight="1" x14ac:dyDescent="0.35">
      <c r="A20" s="43" t="s">
        <v>1</v>
      </c>
      <c r="B20" s="61">
        <v>3</v>
      </c>
      <c r="C20" s="55" t="s">
        <v>17</v>
      </c>
      <c r="D20" s="93">
        <v>56712</v>
      </c>
      <c r="E20" s="39">
        <f t="shared" si="0"/>
        <v>4726</v>
      </c>
      <c r="H20" s="79" t="s">
        <v>38</v>
      </c>
      <c r="I20" s="105">
        <v>70543</v>
      </c>
      <c r="Q20"/>
      <c r="R20"/>
      <c r="S20"/>
      <c r="T20"/>
      <c r="U20"/>
    </row>
    <row r="21" spans="1:21" s="57" customFormat="1" ht="30" customHeight="1" x14ac:dyDescent="0.35">
      <c r="A21" s="43" t="s">
        <v>1</v>
      </c>
      <c r="B21" s="61">
        <v>4</v>
      </c>
      <c r="C21" s="55" t="s">
        <v>18</v>
      </c>
      <c r="D21" s="93">
        <v>58608</v>
      </c>
      <c r="E21" s="39">
        <f t="shared" si="0"/>
        <v>4884</v>
      </c>
      <c r="F21"/>
      <c r="G21"/>
      <c r="H21" s="79" t="s">
        <v>39</v>
      </c>
      <c r="I21" s="105">
        <v>73164</v>
      </c>
      <c r="J21"/>
    </row>
    <row r="22" spans="1:21" s="57" customFormat="1" ht="30" customHeight="1" x14ac:dyDescent="0.35">
      <c r="A22" s="43" t="s">
        <v>1</v>
      </c>
      <c r="B22" s="61">
        <v>5</v>
      </c>
      <c r="C22" s="55" t="s">
        <v>19</v>
      </c>
      <c r="D22" s="93">
        <v>60780</v>
      </c>
      <c r="E22" s="39">
        <f t="shared" si="0"/>
        <v>5065</v>
      </c>
      <c r="F22"/>
      <c r="G22"/>
      <c r="H22" s="79" t="s">
        <v>40</v>
      </c>
      <c r="I22" s="105">
        <v>75597</v>
      </c>
      <c r="J22"/>
    </row>
    <row r="23" spans="1:21" s="57" customFormat="1" ht="30" customHeight="1" thickBot="1" x14ac:dyDescent="0.4">
      <c r="A23" s="43" t="s">
        <v>1</v>
      </c>
      <c r="B23" s="55">
        <v>6</v>
      </c>
      <c r="C23" s="55" t="s">
        <v>20</v>
      </c>
      <c r="D23" s="93">
        <v>63036</v>
      </c>
      <c r="E23" s="39">
        <f>D23/12</f>
        <v>5253</v>
      </c>
      <c r="F23"/>
      <c r="G23"/>
      <c r="H23" s="90" t="s">
        <v>41</v>
      </c>
      <c r="I23" s="106">
        <v>79576</v>
      </c>
      <c r="J23"/>
    </row>
    <row r="24" spans="1:21" s="57" customFormat="1" ht="30" customHeight="1" thickBot="1" x14ac:dyDescent="0.4">
      <c r="A24" s="44" t="s">
        <v>1</v>
      </c>
      <c r="B24" s="56" t="s">
        <v>2</v>
      </c>
      <c r="C24" s="56" t="s">
        <v>21</v>
      </c>
      <c r="D24" s="102">
        <v>65292</v>
      </c>
      <c r="E24" s="46">
        <f t="shared" si="0"/>
        <v>5441</v>
      </c>
      <c r="F24"/>
      <c r="G24"/>
      <c r="H24"/>
      <c r="I24"/>
      <c r="J24"/>
    </row>
    <row r="28" spans="1:21" ht="46.5" customHeight="1" x14ac:dyDescent="0.35"/>
  </sheetData>
  <mergeCells count="4">
    <mergeCell ref="A1:G1"/>
    <mergeCell ref="A5:D5"/>
    <mergeCell ref="A15:E15"/>
    <mergeCell ref="H15:I15"/>
  </mergeCells>
  <dataValidations disablePrompts="1" count="1">
    <dataValidation type="whole" allowBlank="1" showInputMessage="1" showErrorMessage="1" sqref="E6" xr:uid="{00000000-0002-0000-0500-000000000000}">
      <formula1>0</formula1>
      <formula2>12</formula2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/>
  </sheetPr>
  <dimension ref="A1:Y28"/>
  <sheetViews>
    <sheetView workbookViewId="0">
      <selection sqref="A1:XFD1048576"/>
    </sheetView>
  </sheetViews>
  <sheetFormatPr defaultRowHeight="14.5" x14ac:dyDescent="0.35"/>
  <cols>
    <col min="1" max="1" width="9" customWidth="1"/>
    <col min="2" max="2" width="6.26953125" customWidth="1"/>
    <col min="3" max="3" width="9.7265625" customWidth="1"/>
    <col min="4" max="4" width="8.54296875" customWidth="1"/>
    <col min="5" max="5" width="11.54296875" customWidth="1"/>
    <col min="6" max="6" width="9.54296875" customWidth="1"/>
    <col min="7" max="7" width="10" customWidth="1"/>
    <col min="8" max="8" width="11.7265625" customWidth="1"/>
    <col min="9" max="9" width="9.7265625" customWidth="1"/>
    <col min="10" max="10" width="13.1796875" customWidth="1"/>
    <col min="11" max="11" width="10.26953125" customWidth="1"/>
    <col min="12" max="12" width="12.81640625" customWidth="1"/>
    <col min="18" max="18" width="5.7265625" customWidth="1"/>
    <col min="23" max="23" width="9.81640625" customWidth="1"/>
    <col min="25" max="25" width="11.453125" customWidth="1"/>
  </cols>
  <sheetData>
    <row r="1" spans="1:24" ht="21" customHeight="1" thickBot="1" x14ac:dyDescent="0.55000000000000004">
      <c r="A1" s="143" t="s">
        <v>30</v>
      </c>
      <c r="B1" s="144"/>
      <c r="C1" s="144"/>
      <c r="D1" s="144"/>
      <c r="E1" s="144"/>
      <c r="F1" s="144"/>
      <c r="G1" s="145"/>
    </row>
    <row r="2" spans="1:24" x14ac:dyDescent="0.35">
      <c r="A2" s="77" t="s">
        <v>11</v>
      </c>
      <c r="B2" s="76"/>
      <c r="C2" s="76"/>
      <c r="D2" s="76"/>
      <c r="E2" s="76"/>
      <c r="F2" s="76"/>
      <c r="G2" s="78"/>
    </row>
    <row r="3" spans="1:24" x14ac:dyDescent="0.35">
      <c r="A3" s="79"/>
      <c r="B3" s="26"/>
      <c r="C3" s="1"/>
      <c r="D3" s="1"/>
      <c r="E3" s="1"/>
      <c r="F3" s="1"/>
      <c r="G3" s="80"/>
    </row>
    <row r="4" spans="1:24" x14ac:dyDescent="0.35">
      <c r="A4" s="81"/>
      <c r="B4" s="28"/>
      <c r="C4" s="1"/>
      <c r="D4" s="1"/>
      <c r="E4" s="29"/>
      <c r="F4" s="6"/>
      <c r="G4" s="82"/>
    </row>
    <row r="5" spans="1:24" ht="26.25" customHeight="1" x14ac:dyDescent="0.35">
      <c r="A5" s="146" t="s">
        <v>22</v>
      </c>
      <c r="B5" s="147"/>
      <c r="C5" s="147"/>
      <c r="D5" s="147"/>
      <c r="E5" s="33"/>
      <c r="F5" s="6" t="str">
        <f>IF($E$5="","&lt;&lt; Enter value","")</f>
        <v>&lt;&lt; Enter value</v>
      </c>
      <c r="G5" s="83"/>
    </row>
    <row r="6" spans="1:24" x14ac:dyDescent="0.35">
      <c r="A6" s="84" t="s">
        <v>0</v>
      </c>
      <c r="B6" s="24"/>
      <c r="C6" s="3"/>
      <c r="D6" s="3"/>
      <c r="E6" s="7">
        <f>IF(E5&lt;12,$B$17, IF(AND(E5&gt;11,E5&lt;24), $B$18, IF(AND(E5&gt;23,E5&lt;36),$B$19, IF(AND(E5&gt;35,E5&lt;48), $B$20, IF(AND(E5&gt;47, E5&lt;60), $B$21, IF(AND(E5&gt;59,E5&lt;72), $B$22,IF(AND(E5&gt;71,E5&lt;84), $B$23,IF(E5&gt;83,$B$24,0))))))))</f>
        <v>0</v>
      </c>
      <c r="F6" s="6" t="str">
        <f>IF($E$6="","&lt;&lt; Enter non-negative value","")</f>
        <v/>
      </c>
      <c r="G6" s="83"/>
    </row>
    <row r="7" spans="1:24" x14ac:dyDescent="0.35">
      <c r="A7" s="85" t="s">
        <v>9</v>
      </c>
      <c r="B7" s="4"/>
      <c r="C7" s="3"/>
      <c r="D7" s="5"/>
      <c r="E7" s="21">
        <f>IF(E5&lt;12,$E$17, IF(AND(E5&gt;11,E5&lt;24), $E$18, IF(AND(E5&gt;23,E5&lt;36),$E$19, IF(AND(E5&gt;35,E5&lt;48), $E$20, IF(AND(E5&gt;47, E5&lt;60), $E$21, IF(AND(E5&gt;59,E5&lt;72), $E$22,IF(AND(E5&gt;71,E5&lt;84), $E$23,IF(E5&gt;83,$E$24,0))))))))</f>
        <v>4392</v>
      </c>
      <c r="F7" s="12"/>
      <c r="G7" s="86"/>
    </row>
    <row r="8" spans="1:24" x14ac:dyDescent="0.35">
      <c r="A8" s="85" t="s">
        <v>12</v>
      </c>
      <c r="B8" s="4"/>
      <c r="C8" s="3"/>
      <c r="D8" s="5"/>
      <c r="E8" s="21">
        <f>IF(E5&lt;12,$F$17, IF(AND(E5&gt;11,E5&lt;24), $F$18, IF(AND(E5&gt;23,E5&lt;36),$F$19, IF(AND(E5&gt;35,E5&lt;48), $F$20, IF(AND(E5&gt;47, E5&lt;60), $F$21, IF(AND(E5&gt;59,E5&lt;72), $F$22,IF(AND(E5&gt;71,E5&lt;84), $F$23,IF(E5&gt;83,$F$24,0))))))))</f>
        <v>756</v>
      </c>
      <c r="F8" s="66"/>
      <c r="G8" s="87"/>
    </row>
    <row r="9" spans="1:24" x14ac:dyDescent="0.35">
      <c r="A9" s="85" t="s">
        <v>8</v>
      </c>
      <c r="B9" s="4"/>
      <c r="C9" s="3"/>
      <c r="D9" s="5"/>
      <c r="E9" s="22">
        <f>IF(E5&lt;12,$H$17, IF(AND(E5&gt;11,E5&lt;24), $H$18, IF(AND(E5&gt;23,E5&lt;36),$H$19, IF(AND(E5&gt;35,E5&lt;48), $H$20, IF(AND(E5&gt;47, E5&lt;60), $H$21, IF(AND(E5&gt;59,E5&lt;72), $H$22,IF(AND(E5&gt;71,E5&lt;84), $H$23,IF(E5&gt;83,$H$24,0))))))))</f>
        <v>1.4141414141414142E-2</v>
      </c>
      <c r="F9" s="12"/>
      <c r="G9" s="86"/>
    </row>
    <row r="10" spans="1:24" x14ac:dyDescent="0.35">
      <c r="A10" s="79"/>
      <c r="B10" s="4"/>
      <c r="C10" s="3"/>
      <c r="D10" s="3"/>
      <c r="E10" s="3"/>
      <c r="F10" s="3"/>
      <c r="G10" s="88"/>
    </row>
    <row r="11" spans="1:24" x14ac:dyDescent="0.35">
      <c r="A11" s="79"/>
      <c r="B11" s="8"/>
      <c r="C11" s="9"/>
      <c r="D11" s="10"/>
      <c r="E11" s="10"/>
      <c r="F11" s="11"/>
      <c r="G11" s="89"/>
    </row>
    <row r="12" spans="1:24" x14ac:dyDescent="0.35">
      <c r="A12" s="85" t="s">
        <v>13</v>
      </c>
      <c r="B12" s="12"/>
      <c r="C12" s="12"/>
      <c r="D12" s="12"/>
      <c r="E12" s="53">
        <f>(E7)*12+E8</f>
        <v>53460</v>
      </c>
      <c r="F12" s="12"/>
      <c r="G12" s="86"/>
    </row>
    <row r="13" spans="1:24" x14ac:dyDescent="0.35">
      <c r="A13" s="79"/>
      <c r="B13" s="12"/>
      <c r="C13" s="12"/>
      <c r="D13" s="12"/>
      <c r="E13" s="12"/>
      <c r="F13" s="12"/>
      <c r="G13" s="86"/>
    </row>
    <row r="14" spans="1:24" ht="15" thickBot="1" x14ac:dyDescent="0.4">
      <c r="A14" s="90"/>
      <c r="B14" s="91"/>
      <c r="C14" s="91"/>
      <c r="D14" s="91"/>
      <c r="E14" s="91"/>
      <c r="F14" s="91"/>
      <c r="G14" s="92"/>
      <c r="I14" s="19"/>
    </row>
    <row r="15" spans="1:24" ht="47.25" customHeight="1" thickBot="1" x14ac:dyDescent="0.4">
      <c r="A15" s="137" t="s">
        <v>31</v>
      </c>
      <c r="B15" s="138"/>
      <c r="C15" s="138"/>
      <c r="D15" s="138"/>
      <c r="E15" s="139"/>
      <c r="F15" s="140" t="s">
        <v>57</v>
      </c>
      <c r="G15" s="141"/>
      <c r="H15" s="142"/>
      <c r="I15" s="140" t="s">
        <v>56</v>
      </c>
      <c r="J15" s="142"/>
    </row>
    <row r="16" spans="1:24" s="13" customFormat="1" ht="37.5" customHeight="1" thickBot="1" x14ac:dyDescent="0.4">
      <c r="A16" s="94"/>
      <c r="B16" s="94"/>
      <c r="C16" s="94"/>
      <c r="D16" s="95" t="s">
        <v>7</v>
      </c>
      <c r="E16" s="96" t="s">
        <v>4</v>
      </c>
      <c r="F16" s="16" t="s">
        <v>5</v>
      </c>
      <c r="G16" s="16" t="s">
        <v>4</v>
      </c>
      <c r="H16" s="38" t="s">
        <v>6</v>
      </c>
      <c r="I16" s="16" t="s">
        <v>7</v>
      </c>
      <c r="J16" s="38" t="s">
        <v>4</v>
      </c>
      <c r="N16"/>
      <c r="O16"/>
      <c r="P16"/>
      <c r="Q16"/>
      <c r="R16"/>
      <c r="S16"/>
      <c r="T16"/>
      <c r="U16"/>
      <c r="V16"/>
      <c r="W16"/>
      <c r="X16"/>
    </row>
    <row r="17" spans="1:25" ht="30" customHeight="1" x14ac:dyDescent="0.35">
      <c r="A17" s="97" t="s">
        <v>1</v>
      </c>
      <c r="B17" s="98">
        <v>0</v>
      </c>
      <c r="C17" s="99" t="s">
        <v>14</v>
      </c>
      <c r="D17" s="100">
        <v>52704</v>
      </c>
      <c r="E17" s="101">
        <f>D17/12</f>
        <v>4392</v>
      </c>
      <c r="F17" s="17">
        <f t="shared" ref="F17:F22" si="0">I17-D17</f>
        <v>756</v>
      </c>
      <c r="G17" s="17">
        <f>F17/12</f>
        <v>63</v>
      </c>
      <c r="H17" s="48">
        <f t="shared" ref="H17:H22" si="1">G17/J17</f>
        <v>1.4141414141414142E-2</v>
      </c>
      <c r="I17" s="18">
        <v>53460</v>
      </c>
      <c r="J17" s="39">
        <f>I17/12</f>
        <v>4455</v>
      </c>
      <c r="Y17" s="25"/>
    </row>
    <row r="18" spans="1:25" ht="30" customHeight="1" x14ac:dyDescent="0.35">
      <c r="A18" s="43" t="s">
        <v>1</v>
      </c>
      <c r="B18" s="61">
        <v>1</v>
      </c>
      <c r="C18" s="55" t="s">
        <v>15</v>
      </c>
      <c r="D18" s="93">
        <v>53076</v>
      </c>
      <c r="E18" s="39">
        <f t="shared" ref="E18:E24" si="2">D18/12</f>
        <v>4423</v>
      </c>
      <c r="F18" s="17">
        <f t="shared" si="0"/>
        <v>2520</v>
      </c>
      <c r="G18" s="17">
        <f t="shared" ref="G18:G22" si="3">F18/12</f>
        <v>210</v>
      </c>
      <c r="H18" s="48">
        <f t="shared" si="1"/>
        <v>4.53270019425858E-2</v>
      </c>
      <c r="I18" s="18">
        <v>55596</v>
      </c>
      <c r="J18" s="39">
        <f t="shared" ref="J18:J22" si="4">I18/12</f>
        <v>4633</v>
      </c>
      <c r="Y18" s="25"/>
    </row>
    <row r="19" spans="1:25" ht="30" customHeight="1" x14ac:dyDescent="0.35">
      <c r="A19" s="43" t="s">
        <v>1</v>
      </c>
      <c r="B19" s="61">
        <v>2</v>
      </c>
      <c r="C19" s="55" t="s">
        <v>16</v>
      </c>
      <c r="D19" s="93">
        <v>53460</v>
      </c>
      <c r="E19" s="39">
        <f t="shared" si="2"/>
        <v>4455</v>
      </c>
      <c r="F19" s="17">
        <f t="shared" si="0"/>
        <v>3996</v>
      </c>
      <c r="G19" s="17">
        <f t="shared" si="3"/>
        <v>333</v>
      </c>
      <c r="H19" s="48">
        <f t="shared" si="1"/>
        <v>6.9548872180451124E-2</v>
      </c>
      <c r="I19" s="18">
        <v>57456</v>
      </c>
      <c r="J19" s="39">
        <f t="shared" si="4"/>
        <v>4788</v>
      </c>
      <c r="Y19" s="25"/>
    </row>
    <row r="20" spans="1:25" ht="30" customHeight="1" x14ac:dyDescent="0.35">
      <c r="A20" s="43" t="s">
        <v>1</v>
      </c>
      <c r="B20" s="61">
        <v>3</v>
      </c>
      <c r="C20" s="55" t="s">
        <v>17</v>
      </c>
      <c r="D20" s="93">
        <v>55596</v>
      </c>
      <c r="E20" s="39">
        <f t="shared" si="2"/>
        <v>4633</v>
      </c>
      <c r="F20" s="17">
        <f t="shared" si="0"/>
        <v>3984</v>
      </c>
      <c r="G20" s="17">
        <f t="shared" si="3"/>
        <v>332</v>
      </c>
      <c r="H20" s="48">
        <f t="shared" si="1"/>
        <v>6.6868076535750248E-2</v>
      </c>
      <c r="I20" s="18">
        <v>59580</v>
      </c>
      <c r="J20" s="39">
        <f t="shared" si="4"/>
        <v>4965</v>
      </c>
      <c r="Y20" s="25"/>
    </row>
    <row r="21" spans="1:25" ht="30" customHeight="1" x14ac:dyDescent="0.35">
      <c r="A21" s="43" t="s">
        <v>1</v>
      </c>
      <c r="B21" s="61">
        <v>4</v>
      </c>
      <c r="C21" s="55" t="s">
        <v>18</v>
      </c>
      <c r="D21" s="93">
        <v>57456</v>
      </c>
      <c r="E21" s="39">
        <f t="shared" si="2"/>
        <v>4788</v>
      </c>
      <c r="F21" s="17">
        <f t="shared" si="0"/>
        <v>4344</v>
      </c>
      <c r="G21" s="17">
        <f t="shared" si="3"/>
        <v>362</v>
      </c>
      <c r="H21" s="48">
        <f t="shared" si="1"/>
        <v>7.0291262135922336E-2</v>
      </c>
      <c r="I21" s="18">
        <v>61800</v>
      </c>
      <c r="J21" s="39">
        <f t="shared" si="4"/>
        <v>5150</v>
      </c>
      <c r="Y21" s="25"/>
    </row>
    <row r="22" spans="1:25" ht="30" customHeight="1" x14ac:dyDescent="0.35">
      <c r="A22" s="43" t="s">
        <v>1</v>
      </c>
      <c r="B22" s="61">
        <v>5</v>
      </c>
      <c r="C22" s="55" t="s">
        <v>19</v>
      </c>
      <c r="D22" s="93">
        <v>59580</v>
      </c>
      <c r="E22" s="39">
        <f t="shared" si="2"/>
        <v>4965</v>
      </c>
      <c r="F22" s="17">
        <f t="shared" si="0"/>
        <v>4428</v>
      </c>
      <c r="G22" s="17">
        <f t="shared" si="3"/>
        <v>369</v>
      </c>
      <c r="H22" s="48">
        <f t="shared" si="1"/>
        <v>6.9178852643419567E-2</v>
      </c>
      <c r="I22" s="18">
        <v>64008</v>
      </c>
      <c r="J22" s="39">
        <f t="shared" si="4"/>
        <v>5334</v>
      </c>
      <c r="Y22" s="25"/>
    </row>
    <row r="23" spans="1:25" ht="30" customHeight="1" x14ac:dyDescent="0.35">
      <c r="A23" s="43" t="s">
        <v>1</v>
      </c>
      <c r="B23" s="55">
        <v>6</v>
      </c>
      <c r="C23" s="55" t="s">
        <v>20</v>
      </c>
      <c r="D23" s="93">
        <v>61800</v>
      </c>
      <c r="E23" s="39">
        <f>D23/12</f>
        <v>5150</v>
      </c>
      <c r="F23" s="31"/>
      <c r="G23" s="31"/>
      <c r="H23" s="49"/>
      <c r="I23" s="32"/>
      <c r="J23" s="40"/>
    </row>
    <row r="24" spans="1:25" ht="30" customHeight="1" thickBot="1" x14ac:dyDescent="0.4">
      <c r="A24" s="44" t="s">
        <v>1</v>
      </c>
      <c r="B24" s="56" t="s">
        <v>2</v>
      </c>
      <c r="C24" s="56" t="s">
        <v>21</v>
      </c>
      <c r="D24" s="102">
        <v>64008</v>
      </c>
      <c r="E24" s="46">
        <f t="shared" si="2"/>
        <v>5334</v>
      </c>
      <c r="F24" s="50"/>
      <c r="G24" s="50"/>
      <c r="H24" s="51"/>
      <c r="I24" s="41"/>
      <c r="J24" s="42"/>
    </row>
    <row r="28" spans="1:25" ht="18.75" customHeight="1" x14ac:dyDescent="0.35">
      <c r="G28" s="25"/>
    </row>
  </sheetData>
  <mergeCells count="5">
    <mergeCell ref="A1:G1"/>
    <mergeCell ref="A5:D5"/>
    <mergeCell ref="A15:E15"/>
    <mergeCell ref="F15:H15"/>
    <mergeCell ref="I15:J15"/>
  </mergeCells>
  <dataValidations disablePrompts="1" count="2">
    <dataValidation type="date" allowBlank="1" showInputMessage="1" showErrorMessage="1" sqref="E4" xr:uid="{00000000-0002-0000-0600-000000000000}">
      <formula1>40087</formula1>
      <formula2>43373</formula2>
    </dataValidation>
    <dataValidation type="whole" allowBlank="1" showInputMessage="1" showErrorMessage="1" sqref="E6" xr:uid="{00000000-0002-0000-0600-000001000000}">
      <formula1>0</formula1>
      <formula2>12</formula2>
    </dataValidation>
  </dataValidation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/>
  </sheetPr>
  <dimension ref="A1:U28"/>
  <sheetViews>
    <sheetView workbookViewId="0">
      <selection sqref="A1:XFD1048576"/>
    </sheetView>
  </sheetViews>
  <sheetFormatPr defaultRowHeight="14.5" x14ac:dyDescent="0.35"/>
  <cols>
    <col min="1" max="1" width="11.26953125" customWidth="1"/>
    <col min="2" max="2" width="6.1796875" customWidth="1"/>
    <col min="3" max="3" width="8.7265625" customWidth="1"/>
    <col min="4" max="4" width="8.81640625" customWidth="1"/>
    <col min="5" max="6" width="10.81640625" customWidth="1"/>
    <col min="7" max="7" width="9.81640625" bestFit="1" customWidth="1"/>
    <col min="8" max="8" width="11.7265625" customWidth="1"/>
    <col min="9" max="9" width="10" customWidth="1"/>
    <col min="10" max="10" width="12.26953125" customWidth="1"/>
    <col min="21" max="21" width="9.81640625" bestFit="1" customWidth="1"/>
  </cols>
  <sheetData>
    <row r="1" spans="1:21" ht="21" x14ac:dyDescent="0.5">
      <c r="A1" s="148" t="s">
        <v>29</v>
      </c>
      <c r="B1" s="149"/>
      <c r="C1" s="149"/>
      <c r="D1" s="149"/>
      <c r="E1" s="149"/>
      <c r="F1" s="149"/>
      <c r="G1" s="149"/>
    </row>
    <row r="2" spans="1:21" x14ac:dyDescent="0.35">
      <c r="A2" s="30" t="s">
        <v>10</v>
      </c>
      <c r="B2" s="34"/>
      <c r="C2" s="35"/>
      <c r="D2" s="35"/>
      <c r="E2" s="1"/>
      <c r="F2" s="2"/>
      <c r="G2" s="12"/>
    </row>
    <row r="3" spans="1:21" x14ac:dyDescent="0.35">
      <c r="A3" s="27"/>
      <c r="B3" s="34"/>
      <c r="C3" s="35"/>
      <c r="D3" s="35"/>
      <c r="E3" s="1"/>
      <c r="F3" s="2"/>
      <c r="G3" s="12"/>
    </row>
    <row r="4" spans="1:21" x14ac:dyDescent="0.35">
      <c r="A4" s="27"/>
      <c r="B4" s="34"/>
      <c r="C4" s="35"/>
      <c r="D4" s="35"/>
      <c r="E4" s="6"/>
      <c r="F4" s="1"/>
      <c r="G4" s="12"/>
    </row>
    <row r="5" spans="1:21" ht="25.5" customHeight="1" x14ac:dyDescent="0.35">
      <c r="A5" s="147" t="s">
        <v>23</v>
      </c>
      <c r="B5" s="147"/>
      <c r="C5" s="147"/>
      <c r="D5" s="147"/>
      <c r="E5" s="33"/>
      <c r="F5" s="6" t="str">
        <f>IF($E$5="","&lt;&lt; Enter value","")</f>
        <v>&lt;&lt; Enter value</v>
      </c>
      <c r="G5" s="12"/>
    </row>
    <row r="6" spans="1:21" x14ac:dyDescent="0.35">
      <c r="A6" s="15" t="s">
        <v>0</v>
      </c>
      <c r="B6" s="36"/>
      <c r="C6" s="15"/>
      <c r="D6" s="15"/>
      <c r="E6" s="7">
        <f>IF(E5&lt;12,$B$17, IF(AND(E5&gt;11,E5&lt;24), $B$18, IF(AND(E5&gt;23,E5&lt;36),$B$19, IF(AND(E5&gt;35,E5&lt;48), $B$20, IF(AND(E5&gt;47, E5&lt;60), $B$21, IF(AND(E5&gt;59,E5&lt;72), $B$22,IF(AND(E5&gt;71,E5&lt;84), $B$23,IF(E5&gt;83,$B$24,0))))))))</f>
        <v>0</v>
      </c>
      <c r="F6" s="6" t="str">
        <f>IF($E$6="","&lt;&lt; Enter non-negative value","")</f>
        <v/>
      </c>
      <c r="G6" s="12"/>
    </row>
    <row r="7" spans="1:21" x14ac:dyDescent="0.35">
      <c r="A7" s="15" t="s">
        <v>9</v>
      </c>
      <c r="B7" s="15"/>
      <c r="C7" s="15"/>
      <c r="D7" s="37"/>
      <c r="E7" s="21">
        <f>IF(E5&lt;12,$E$17, IF(AND(E5&gt;11,E5&lt;24), $E$18, IF(AND(E5&gt;23,E5&lt;36),$E$19, IF(AND(E5&gt;35,E5&lt;48), $E$20, IF(AND(E5&gt;47, E5&lt;60), $E$21, IF(AND(E5&gt;59,E5&lt;72), $E$22,IF(AND(E5&gt;71,E5&lt;84), $E$23,IF(E5&gt;83,$E$24,0))))))))</f>
        <v>4392</v>
      </c>
      <c r="F7" s="12"/>
      <c r="G7" s="12"/>
    </row>
    <row r="8" spans="1:21" x14ac:dyDescent="0.35">
      <c r="A8" s="15"/>
      <c r="B8" s="15"/>
      <c r="C8" s="15"/>
      <c r="D8" s="37"/>
      <c r="E8" s="12"/>
      <c r="F8" s="12"/>
      <c r="G8" s="12"/>
    </row>
    <row r="9" spans="1:21" x14ac:dyDescent="0.35">
      <c r="A9" s="15"/>
      <c r="B9" s="15"/>
      <c r="C9" s="15"/>
      <c r="D9" s="37"/>
      <c r="E9" s="12"/>
      <c r="F9" s="12"/>
      <c r="G9" s="12"/>
    </row>
    <row r="10" spans="1:21" x14ac:dyDescent="0.35">
      <c r="A10" s="12"/>
      <c r="B10" s="4"/>
      <c r="C10" s="3"/>
      <c r="D10" s="3"/>
      <c r="E10" s="12"/>
      <c r="F10" s="6"/>
      <c r="G10" s="12"/>
    </row>
    <row r="11" spans="1:21" x14ac:dyDescent="0.35">
      <c r="A11" s="15"/>
      <c r="B11" s="8"/>
      <c r="C11" s="9"/>
      <c r="D11" s="10"/>
      <c r="E11" s="12"/>
      <c r="F11" s="11"/>
      <c r="G11" s="12"/>
    </row>
    <row r="12" spans="1:21" x14ac:dyDescent="0.35">
      <c r="A12" s="12"/>
      <c r="B12" s="12"/>
      <c r="C12" s="12"/>
      <c r="D12" s="12"/>
      <c r="E12" s="12"/>
      <c r="F12" s="12"/>
      <c r="G12" s="12"/>
    </row>
    <row r="13" spans="1:21" x14ac:dyDescent="0.35">
      <c r="A13" s="12"/>
      <c r="B13" s="12"/>
      <c r="C13" s="12"/>
      <c r="D13" s="12"/>
      <c r="E13" s="12"/>
      <c r="F13" s="12"/>
      <c r="G13" s="12"/>
    </row>
    <row r="14" spans="1:21" ht="15.75" customHeight="1" thickBot="1" x14ac:dyDescent="0.4">
      <c r="A14" s="14"/>
      <c r="B14" s="14"/>
      <c r="C14" s="14"/>
      <c r="D14" s="14"/>
      <c r="E14" s="14"/>
      <c r="F14" s="14"/>
      <c r="G14" s="67"/>
      <c r="H14" s="20"/>
      <c r="I14" s="20"/>
      <c r="J14" s="19"/>
    </row>
    <row r="15" spans="1:21" ht="48.75" customHeight="1" thickBot="1" x14ac:dyDescent="0.4">
      <c r="A15" s="137" t="s">
        <v>31</v>
      </c>
      <c r="B15" s="138"/>
      <c r="C15" s="138"/>
      <c r="D15" s="138"/>
      <c r="E15" s="139"/>
      <c r="H15" s="150" t="s">
        <v>51</v>
      </c>
      <c r="I15" s="151"/>
      <c r="K15" s="52"/>
      <c r="L15" s="13"/>
    </row>
    <row r="16" spans="1:21" s="13" customFormat="1" ht="44.25" customHeight="1" x14ac:dyDescent="0.35">
      <c r="A16" s="103"/>
      <c r="B16" s="104"/>
      <c r="C16" s="104"/>
      <c r="D16" s="75" t="s">
        <v>7</v>
      </c>
      <c r="E16" s="73" t="s">
        <v>4</v>
      </c>
      <c r="H16" s="79" t="s">
        <v>34</v>
      </c>
      <c r="I16" s="105">
        <v>60719</v>
      </c>
      <c r="J16" s="107" t="s">
        <v>42</v>
      </c>
      <c r="Q16"/>
      <c r="R16"/>
      <c r="S16"/>
      <c r="T16"/>
      <c r="U16"/>
    </row>
    <row r="17" spans="1:21" s="57" customFormat="1" ht="30" customHeight="1" x14ac:dyDescent="0.35">
      <c r="A17" s="58" t="s">
        <v>1</v>
      </c>
      <c r="B17" s="62">
        <v>0</v>
      </c>
      <c r="C17" s="59" t="s">
        <v>14</v>
      </c>
      <c r="D17" s="93">
        <v>52704</v>
      </c>
      <c r="E17" s="39">
        <f>D17/12</f>
        <v>4392</v>
      </c>
      <c r="H17" s="79" t="s">
        <v>35</v>
      </c>
      <c r="I17" s="105">
        <v>62731</v>
      </c>
      <c r="J17" s="110" t="s">
        <v>50</v>
      </c>
      <c r="Q17"/>
      <c r="R17"/>
      <c r="S17"/>
      <c r="T17"/>
      <c r="U17"/>
    </row>
    <row r="18" spans="1:21" s="57" customFormat="1" ht="30" customHeight="1" x14ac:dyDescent="0.35">
      <c r="A18" s="54" t="s">
        <v>1</v>
      </c>
      <c r="B18" s="61">
        <v>1</v>
      </c>
      <c r="C18" s="55" t="s">
        <v>15</v>
      </c>
      <c r="D18" s="93">
        <v>53076</v>
      </c>
      <c r="E18" s="39">
        <f t="shared" ref="E18:E22" si="0">D18/12</f>
        <v>4423</v>
      </c>
      <c r="H18" s="79" t="s">
        <v>36</v>
      </c>
      <c r="I18" s="105">
        <v>65196</v>
      </c>
      <c r="Q18"/>
      <c r="R18"/>
      <c r="S18"/>
      <c r="T18"/>
      <c r="U18"/>
    </row>
    <row r="19" spans="1:21" s="57" customFormat="1" ht="30" customHeight="1" x14ac:dyDescent="0.35">
      <c r="A19" s="54" t="s">
        <v>1</v>
      </c>
      <c r="B19" s="61">
        <v>2</v>
      </c>
      <c r="C19" s="55" t="s">
        <v>16</v>
      </c>
      <c r="D19" s="93">
        <v>53460</v>
      </c>
      <c r="E19" s="39">
        <f t="shared" si="0"/>
        <v>4455</v>
      </c>
      <c r="H19" s="79" t="s">
        <v>37</v>
      </c>
      <c r="I19" s="105">
        <v>67769</v>
      </c>
      <c r="Q19"/>
      <c r="R19"/>
      <c r="S19"/>
      <c r="T19"/>
      <c r="U19"/>
    </row>
    <row r="20" spans="1:21" s="57" customFormat="1" ht="30" customHeight="1" x14ac:dyDescent="0.35">
      <c r="A20" s="54" t="s">
        <v>1</v>
      </c>
      <c r="B20" s="61">
        <v>3</v>
      </c>
      <c r="C20" s="55" t="s">
        <v>17</v>
      </c>
      <c r="D20" s="93">
        <v>55596</v>
      </c>
      <c r="E20" s="39">
        <f t="shared" si="0"/>
        <v>4633</v>
      </c>
      <c r="H20" s="79" t="s">
        <v>38</v>
      </c>
      <c r="I20" s="105">
        <v>70543</v>
      </c>
      <c r="Q20"/>
      <c r="R20"/>
      <c r="S20"/>
      <c r="T20"/>
      <c r="U20"/>
    </row>
    <row r="21" spans="1:21" s="57" customFormat="1" ht="30" customHeight="1" x14ac:dyDescent="0.35">
      <c r="A21" s="54" t="s">
        <v>1</v>
      </c>
      <c r="B21" s="61">
        <v>4</v>
      </c>
      <c r="C21" s="55" t="s">
        <v>18</v>
      </c>
      <c r="D21" s="93">
        <v>57456</v>
      </c>
      <c r="E21" s="39">
        <f t="shared" si="0"/>
        <v>4788</v>
      </c>
      <c r="F21"/>
      <c r="G21"/>
      <c r="H21" s="79" t="s">
        <v>39</v>
      </c>
      <c r="I21" s="105">
        <v>73164</v>
      </c>
      <c r="J21"/>
    </row>
    <row r="22" spans="1:21" s="57" customFormat="1" ht="30" customHeight="1" x14ac:dyDescent="0.35">
      <c r="A22" s="54" t="s">
        <v>1</v>
      </c>
      <c r="B22" s="61">
        <v>5</v>
      </c>
      <c r="C22" s="55" t="s">
        <v>19</v>
      </c>
      <c r="D22" s="93">
        <v>59580</v>
      </c>
      <c r="E22" s="39">
        <f t="shared" si="0"/>
        <v>4965</v>
      </c>
      <c r="F22"/>
      <c r="G22"/>
      <c r="H22" s="79" t="s">
        <v>40</v>
      </c>
      <c r="I22" s="105">
        <v>75597</v>
      </c>
      <c r="J22"/>
    </row>
    <row r="23" spans="1:21" s="57" customFormat="1" ht="30" customHeight="1" thickBot="1" x14ac:dyDescent="0.4">
      <c r="A23" s="54" t="s">
        <v>1</v>
      </c>
      <c r="B23" s="55">
        <v>6</v>
      </c>
      <c r="C23" s="55" t="s">
        <v>20</v>
      </c>
      <c r="D23" s="93">
        <v>61800</v>
      </c>
      <c r="E23" s="39">
        <f>D23/12</f>
        <v>5150</v>
      </c>
      <c r="F23"/>
      <c r="G23"/>
      <c r="H23" s="90" t="s">
        <v>41</v>
      </c>
      <c r="I23" s="106">
        <v>79576</v>
      </c>
      <c r="J23"/>
    </row>
    <row r="24" spans="1:21" s="57" customFormat="1" ht="30" customHeight="1" thickBot="1" x14ac:dyDescent="0.4">
      <c r="A24" s="63" t="s">
        <v>1</v>
      </c>
      <c r="B24" s="56" t="s">
        <v>2</v>
      </c>
      <c r="C24" s="56" t="s">
        <v>21</v>
      </c>
      <c r="D24" s="102">
        <v>64008</v>
      </c>
      <c r="E24" s="46">
        <f t="shared" ref="E24" si="1">D24/12</f>
        <v>5334</v>
      </c>
      <c r="F24"/>
      <c r="G24"/>
      <c r="H24"/>
      <c r="I24"/>
      <c r="J24"/>
    </row>
    <row r="28" spans="1:21" ht="46.5" customHeight="1" x14ac:dyDescent="0.35"/>
  </sheetData>
  <mergeCells count="4">
    <mergeCell ref="H15:I15"/>
    <mergeCell ref="A1:G1"/>
    <mergeCell ref="A5:D5"/>
    <mergeCell ref="A15:E15"/>
  </mergeCells>
  <dataValidations count="1">
    <dataValidation type="whole" allowBlank="1" showInputMessage="1" showErrorMessage="1" sqref="E6" xr:uid="{00000000-0002-0000-0700-000000000000}">
      <formula1>0</formula1>
      <formula2>12</formula2>
    </dataValidation>
  </dataValidation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-0.249977111117893"/>
  </sheetPr>
  <dimension ref="A1:Y28"/>
  <sheetViews>
    <sheetView topLeftCell="A3" workbookViewId="0">
      <selection sqref="A1:XFD1048576"/>
    </sheetView>
  </sheetViews>
  <sheetFormatPr defaultRowHeight="14.5" x14ac:dyDescent="0.35"/>
  <cols>
    <col min="1" max="1" width="9" customWidth="1"/>
    <col min="2" max="2" width="6.26953125" customWidth="1"/>
    <col min="3" max="3" width="9.7265625" customWidth="1"/>
    <col min="4" max="4" width="8.54296875" customWidth="1"/>
    <col min="5" max="5" width="11.54296875" customWidth="1"/>
    <col min="6" max="6" width="9.54296875" customWidth="1"/>
    <col min="7" max="7" width="10" customWidth="1"/>
    <col min="8" max="8" width="11.7265625" customWidth="1"/>
    <col min="9" max="9" width="9.7265625" customWidth="1"/>
    <col min="10" max="10" width="13.1796875" customWidth="1"/>
    <col min="11" max="11" width="10.26953125" customWidth="1"/>
    <col min="12" max="12" width="12.81640625" customWidth="1"/>
    <col min="18" max="18" width="5.7265625" customWidth="1"/>
    <col min="23" max="23" width="9.81640625" customWidth="1"/>
    <col min="25" max="25" width="11.453125" customWidth="1"/>
  </cols>
  <sheetData>
    <row r="1" spans="1:24" ht="21" customHeight="1" thickBot="1" x14ac:dyDescent="0.55000000000000004">
      <c r="A1" s="143" t="s">
        <v>26</v>
      </c>
      <c r="B1" s="144"/>
      <c r="C1" s="144"/>
      <c r="D1" s="144"/>
      <c r="E1" s="144"/>
      <c r="F1" s="144"/>
      <c r="G1" s="145"/>
    </row>
    <row r="2" spans="1:24" x14ac:dyDescent="0.35">
      <c r="A2" s="77" t="s">
        <v>11</v>
      </c>
      <c r="B2" s="76"/>
      <c r="C2" s="76"/>
      <c r="D2" s="76"/>
      <c r="E2" s="76"/>
      <c r="F2" s="76"/>
      <c r="G2" s="78"/>
    </row>
    <row r="3" spans="1:24" x14ac:dyDescent="0.35">
      <c r="A3" s="79"/>
      <c r="B3" s="26"/>
      <c r="C3" s="1"/>
      <c r="D3" s="1"/>
      <c r="E3" s="1"/>
      <c r="F3" s="1"/>
      <c r="G3" s="80"/>
    </row>
    <row r="4" spans="1:24" x14ac:dyDescent="0.35">
      <c r="A4" s="81"/>
      <c r="B4" s="28"/>
      <c r="C4" s="1"/>
      <c r="D4" s="1"/>
      <c r="E4" s="29"/>
      <c r="F4" s="6"/>
      <c r="G4" s="82"/>
    </row>
    <row r="5" spans="1:24" ht="26.25" customHeight="1" x14ac:dyDescent="0.35">
      <c r="A5" s="146" t="s">
        <v>22</v>
      </c>
      <c r="B5" s="147"/>
      <c r="C5" s="147"/>
      <c r="D5" s="147"/>
      <c r="E5" s="33"/>
      <c r="F5" s="6" t="str">
        <f>IF($E$5="","&lt;&lt; Enter value","")</f>
        <v>&lt;&lt; Enter value</v>
      </c>
      <c r="G5" s="83"/>
    </row>
    <row r="6" spans="1:24" x14ac:dyDescent="0.35">
      <c r="A6" s="84" t="s">
        <v>0</v>
      </c>
      <c r="B6" s="24"/>
      <c r="C6" s="3"/>
      <c r="D6" s="3"/>
      <c r="E6" s="7">
        <f>IF(E5&lt;12,$B$17, IF(AND(E5&gt;11,E5&lt;24), $B$18, IF(AND(E5&gt;23,E5&lt;36),$B$19, IF(AND(E5&gt;35,E5&lt;48), $B$20, IF(AND(E5&gt;47, E5&lt;60), $B$21, IF(AND(E5&gt;59,E5&lt;72), $B$22,IF(AND(E5&gt;71,E5&lt;84), $B$23,IF(E5&gt;83,$B$24,0))))))))</f>
        <v>0</v>
      </c>
      <c r="F6" s="6" t="str">
        <f>IF($E$6="","&lt;&lt; Enter non-negative value","")</f>
        <v/>
      </c>
      <c r="G6" s="83"/>
    </row>
    <row r="7" spans="1:24" x14ac:dyDescent="0.35">
      <c r="A7" s="85" t="s">
        <v>9</v>
      </c>
      <c r="B7" s="4"/>
      <c r="C7" s="3"/>
      <c r="D7" s="5"/>
      <c r="E7" s="21">
        <f>IF(E5&lt;12,$E$17, IF(AND(E5&gt;11,E5&lt;24), $E$18, IF(AND(E5&gt;23,E5&lt;36),$E$19, IF(AND(E5&gt;35,E5&lt;48), $E$20, IF(AND(E5&gt;47, E5&lt;60), $E$21, IF(AND(E5&gt;59,E5&lt;72), $E$22,IF(AND(E5&gt;71,E5&lt;84), $E$23,IF(E5&gt;83,$E$24,0))))))))</f>
        <v>4167</v>
      </c>
      <c r="F7" s="12"/>
      <c r="G7" s="86"/>
    </row>
    <row r="8" spans="1:24" x14ac:dyDescent="0.35">
      <c r="A8" s="85" t="s">
        <v>12</v>
      </c>
      <c r="B8" s="4"/>
      <c r="C8" s="3"/>
      <c r="D8" s="5"/>
      <c r="E8" s="21">
        <f>IF(E5&lt;12,$F$17, IF(AND(E5&gt;11,E5&lt;24), $F$18, IF(AND(E5&gt;23,E5&lt;36),$F$19, IF(AND(E5&gt;35,E5&lt;48), $F$20, IF(AND(E5&gt;47, E5&lt;60), $F$21, IF(AND(E5&gt;59,E5&lt;72), $F$22,IF(AND(E5&gt;71,E5&lt;84), $F$23,IF(E5&gt;83,$F$24,0))))))))</f>
        <v>756</v>
      </c>
      <c r="F8" s="66"/>
      <c r="G8" s="87"/>
    </row>
    <row r="9" spans="1:24" x14ac:dyDescent="0.35">
      <c r="A9" s="85" t="s">
        <v>8</v>
      </c>
      <c r="B9" s="4"/>
      <c r="C9" s="3"/>
      <c r="D9" s="5"/>
      <c r="E9" s="22">
        <f>IF(E5&lt;12,$H$17, IF(AND(E5&gt;11,E5&lt;24), $H$18, IF(AND(E5&gt;23,E5&lt;36),$H$19, IF(AND(E5&gt;35,E5&lt;48), $H$20, IF(AND(E5&gt;47, E5&lt;60), $H$21, IF(AND(E5&gt;59,E5&lt;72), $H$22,IF(AND(E5&gt;71,E5&lt;84), $H$23,IF(E5&gt;83,$H$24,0))))))))</f>
        <v>1.4893617021276596E-2</v>
      </c>
      <c r="F9" s="12"/>
      <c r="G9" s="86"/>
    </row>
    <row r="10" spans="1:24" x14ac:dyDescent="0.35">
      <c r="A10" s="79"/>
      <c r="B10" s="4"/>
      <c r="C10" s="3"/>
      <c r="D10" s="3"/>
      <c r="E10" s="3"/>
      <c r="F10" s="3"/>
      <c r="G10" s="88"/>
    </row>
    <row r="11" spans="1:24" x14ac:dyDescent="0.35">
      <c r="A11" s="79"/>
      <c r="B11" s="8"/>
      <c r="C11" s="9"/>
      <c r="D11" s="10"/>
      <c r="E11" s="10"/>
      <c r="F11" s="11"/>
      <c r="G11" s="89"/>
    </row>
    <row r="12" spans="1:24" x14ac:dyDescent="0.35">
      <c r="A12" s="85" t="s">
        <v>13</v>
      </c>
      <c r="B12" s="12"/>
      <c r="C12" s="12"/>
      <c r="D12" s="12"/>
      <c r="E12" s="53">
        <f>(E7)*12+E8</f>
        <v>50760</v>
      </c>
      <c r="F12" s="12"/>
      <c r="G12" s="86"/>
    </row>
    <row r="13" spans="1:24" x14ac:dyDescent="0.35">
      <c r="A13" s="79"/>
      <c r="B13" s="12"/>
      <c r="C13" s="12"/>
      <c r="D13" s="12"/>
      <c r="E13" s="12"/>
      <c r="F13" s="12"/>
      <c r="G13" s="86"/>
    </row>
    <row r="14" spans="1:24" ht="15" thickBot="1" x14ac:dyDescent="0.4">
      <c r="A14" s="90"/>
      <c r="B14" s="91"/>
      <c r="C14" s="91"/>
      <c r="D14" s="91"/>
      <c r="E14" s="91"/>
      <c r="F14" s="91"/>
      <c r="G14" s="92"/>
      <c r="I14" s="19"/>
    </row>
    <row r="15" spans="1:24" ht="47.25" customHeight="1" thickBot="1" x14ac:dyDescent="0.4">
      <c r="A15" s="140" t="s">
        <v>27</v>
      </c>
      <c r="B15" s="141"/>
      <c r="C15" s="141"/>
      <c r="D15" s="141"/>
      <c r="E15" s="142"/>
      <c r="F15" s="140" t="s">
        <v>24</v>
      </c>
      <c r="G15" s="141"/>
      <c r="H15" s="142"/>
      <c r="I15" s="140" t="s">
        <v>28</v>
      </c>
      <c r="J15" s="142"/>
    </row>
    <row r="16" spans="1:24" s="13" customFormat="1" ht="37.5" customHeight="1" x14ac:dyDescent="0.35">
      <c r="A16" s="31"/>
      <c r="B16" s="31"/>
      <c r="C16" s="31"/>
      <c r="D16" s="16" t="s">
        <v>7</v>
      </c>
      <c r="E16" s="38" t="s">
        <v>4</v>
      </c>
      <c r="F16" s="16" t="s">
        <v>5</v>
      </c>
      <c r="G16" s="16" t="s">
        <v>4</v>
      </c>
      <c r="H16" s="38" t="s">
        <v>6</v>
      </c>
      <c r="I16" s="16" t="s">
        <v>7</v>
      </c>
      <c r="J16" s="38" t="s">
        <v>4</v>
      </c>
      <c r="N16"/>
      <c r="O16"/>
      <c r="P16"/>
      <c r="Q16"/>
      <c r="R16"/>
      <c r="S16"/>
      <c r="T16"/>
      <c r="U16"/>
      <c r="V16"/>
      <c r="W16"/>
      <c r="X16"/>
    </row>
    <row r="17" spans="1:25" ht="30" customHeight="1" x14ac:dyDescent="0.35">
      <c r="A17" s="43" t="s">
        <v>1</v>
      </c>
      <c r="B17" s="61">
        <v>0</v>
      </c>
      <c r="C17" s="59" t="s">
        <v>14</v>
      </c>
      <c r="D17" s="18">
        <v>50004</v>
      </c>
      <c r="E17" s="39">
        <f>D17/12</f>
        <v>4167</v>
      </c>
      <c r="F17" s="17">
        <f t="shared" ref="F17:F22" si="0">I17-D17</f>
        <v>756</v>
      </c>
      <c r="G17" s="17">
        <f>F17/12</f>
        <v>63</v>
      </c>
      <c r="H17" s="48">
        <f t="shared" ref="H17:H22" si="1">G17/J17</f>
        <v>1.4893617021276596E-2</v>
      </c>
      <c r="I17" s="18">
        <v>50760</v>
      </c>
      <c r="J17" s="39">
        <f>I17/12</f>
        <v>4230</v>
      </c>
      <c r="Y17" s="25"/>
    </row>
    <row r="18" spans="1:25" ht="30" customHeight="1" x14ac:dyDescent="0.35">
      <c r="A18" s="43" t="s">
        <v>1</v>
      </c>
      <c r="B18" s="61">
        <v>1</v>
      </c>
      <c r="C18" s="55" t="s">
        <v>15</v>
      </c>
      <c r="D18" s="18">
        <v>50376</v>
      </c>
      <c r="E18" s="39">
        <f t="shared" ref="E18:E24" si="2">D18/12</f>
        <v>4198</v>
      </c>
      <c r="F18" s="17">
        <f t="shared" si="0"/>
        <v>2520</v>
      </c>
      <c r="G18" s="17">
        <f t="shared" ref="G18:G22" si="3">F18/12</f>
        <v>210</v>
      </c>
      <c r="H18" s="48">
        <f t="shared" si="1"/>
        <v>4.7640653357531759E-2</v>
      </c>
      <c r="I18" s="18">
        <v>52896</v>
      </c>
      <c r="J18" s="39">
        <f t="shared" ref="J18:J22" si="4">I18/12</f>
        <v>4408</v>
      </c>
      <c r="Y18" s="25"/>
    </row>
    <row r="19" spans="1:25" ht="30" customHeight="1" x14ac:dyDescent="0.35">
      <c r="A19" s="43" t="s">
        <v>1</v>
      </c>
      <c r="B19" s="61">
        <v>2</v>
      </c>
      <c r="C19" s="55" t="s">
        <v>16</v>
      </c>
      <c r="D19" s="18">
        <v>50760</v>
      </c>
      <c r="E19" s="39">
        <f t="shared" si="2"/>
        <v>4230</v>
      </c>
      <c r="F19" s="17">
        <f t="shared" si="0"/>
        <v>3996</v>
      </c>
      <c r="G19" s="17">
        <f t="shared" si="3"/>
        <v>333</v>
      </c>
      <c r="H19" s="48">
        <f t="shared" si="1"/>
        <v>7.2978303747534515E-2</v>
      </c>
      <c r="I19" s="18">
        <v>54756</v>
      </c>
      <c r="J19" s="39">
        <f t="shared" si="4"/>
        <v>4563</v>
      </c>
      <c r="Y19" s="25"/>
    </row>
    <row r="20" spans="1:25" ht="30" customHeight="1" x14ac:dyDescent="0.35">
      <c r="A20" s="43" t="s">
        <v>1</v>
      </c>
      <c r="B20" s="61">
        <v>3</v>
      </c>
      <c r="C20" s="55" t="s">
        <v>17</v>
      </c>
      <c r="D20" s="18">
        <v>52896</v>
      </c>
      <c r="E20" s="39">
        <f t="shared" si="2"/>
        <v>4408</v>
      </c>
      <c r="F20" s="17">
        <f t="shared" si="0"/>
        <v>3984</v>
      </c>
      <c r="G20" s="17">
        <f t="shared" si="3"/>
        <v>332</v>
      </c>
      <c r="H20" s="48">
        <f t="shared" si="1"/>
        <v>7.0042194092826998E-2</v>
      </c>
      <c r="I20" s="18">
        <v>56880</v>
      </c>
      <c r="J20" s="39">
        <f t="shared" si="4"/>
        <v>4740</v>
      </c>
      <c r="Y20" s="25"/>
    </row>
    <row r="21" spans="1:25" ht="30" customHeight="1" x14ac:dyDescent="0.35">
      <c r="A21" s="43" t="s">
        <v>1</v>
      </c>
      <c r="B21" s="61">
        <v>4</v>
      </c>
      <c r="C21" s="55" t="s">
        <v>18</v>
      </c>
      <c r="D21" s="18">
        <v>54756</v>
      </c>
      <c r="E21" s="39">
        <f t="shared" si="2"/>
        <v>4563</v>
      </c>
      <c r="F21" s="17">
        <f t="shared" si="0"/>
        <v>4344</v>
      </c>
      <c r="G21" s="17">
        <f t="shared" si="3"/>
        <v>362</v>
      </c>
      <c r="H21" s="48">
        <f t="shared" si="1"/>
        <v>7.3502538071065993E-2</v>
      </c>
      <c r="I21" s="18">
        <v>59100</v>
      </c>
      <c r="J21" s="39">
        <f t="shared" si="4"/>
        <v>4925</v>
      </c>
      <c r="Y21" s="25"/>
    </row>
    <row r="22" spans="1:25" ht="30" customHeight="1" x14ac:dyDescent="0.35">
      <c r="A22" s="43" t="s">
        <v>1</v>
      </c>
      <c r="B22" s="61">
        <v>5</v>
      </c>
      <c r="C22" s="55" t="s">
        <v>19</v>
      </c>
      <c r="D22" s="18">
        <v>56880</v>
      </c>
      <c r="E22" s="39">
        <f t="shared" si="2"/>
        <v>4740</v>
      </c>
      <c r="F22" s="17">
        <f t="shared" si="0"/>
        <v>4428</v>
      </c>
      <c r="G22" s="17">
        <f t="shared" si="3"/>
        <v>369</v>
      </c>
      <c r="H22" s="48">
        <f t="shared" si="1"/>
        <v>7.2225484439224899E-2</v>
      </c>
      <c r="I22" s="18">
        <v>61308</v>
      </c>
      <c r="J22" s="39">
        <f t="shared" si="4"/>
        <v>5109</v>
      </c>
      <c r="Y22" s="25"/>
    </row>
    <row r="23" spans="1:25" ht="30" customHeight="1" x14ac:dyDescent="0.35">
      <c r="A23" s="43" t="s">
        <v>1</v>
      </c>
      <c r="B23" s="55">
        <v>6</v>
      </c>
      <c r="C23" s="55" t="s">
        <v>20</v>
      </c>
      <c r="D23" s="18">
        <v>59100</v>
      </c>
      <c r="E23" s="39">
        <f>D23/12</f>
        <v>4925</v>
      </c>
      <c r="F23" s="31"/>
      <c r="G23" s="31"/>
      <c r="H23" s="49"/>
      <c r="I23" s="32"/>
      <c r="J23" s="40"/>
    </row>
    <row r="24" spans="1:25" ht="30" customHeight="1" thickBot="1" x14ac:dyDescent="0.4">
      <c r="A24" s="44" t="s">
        <v>1</v>
      </c>
      <c r="B24" s="56" t="s">
        <v>2</v>
      </c>
      <c r="C24" s="56" t="s">
        <v>21</v>
      </c>
      <c r="D24" s="45">
        <v>61308</v>
      </c>
      <c r="E24" s="46">
        <f t="shared" si="2"/>
        <v>5109</v>
      </c>
      <c r="F24" s="50"/>
      <c r="G24" s="50"/>
      <c r="H24" s="51"/>
      <c r="I24" s="41"/>
      <c r="J24" s="42"/>
    </row>
    <row r="28" spans="1:25" ht="18.75" customHeight="1" x14ac:dyDescent="0.35">
      <c r="G28" s="25"/>
    </row>
  </sheetData>
  <mergeCells count="5">
    <mergeCell ref="A1:G1"/>
    <mergeCell ref="A5:D5"/>
    <mergeCell ref="A15:E15"/>
    <mergeCell ref="F15:H15"/>
    <mergeCell ref="I15:J15"/>
  </mergeCells>
  <dataValidations count="2">
    <dataValidation type="whole" allowBlank="1" showInputMessage="1" showErrorMessage="1" sqref="E6" xr:uid="{00000000-0002-0000-0800-000000000000}">
      <formula1>0</formula1>
      <formula2>12</formula2>
    </dataValidation>
    <dataValidation type="date" allowBlank="1" showInputMessage="1" showErrorMessage="1" sqref="E4" xr:uid="{00000000-0002-0000-0800-000001000000}">
      <formula1>40087</formula1>
      <formula2>43373</formula2>
    </dataValidation>
  </dataValidation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-0.249977111117893"/>
  </sheetPr>
  <dimension ref="A1:L28"/>
  <sheetViews>
    <sheetView workbookViewId="0">
      <selection sqref="A1:XFD1048576"/>
    </sheetView>
  </sheetViews>
  <sheetFormatPr defaultRowHeight="14.5" x14ac:dyDescent="0.35"/>
  <cols>
    <col min="1" max="1" width="11.26953125" customWidth="1"/>
    <col min="2" max="2" width="6.1796875" customWidth="1"/>
    <col min="3" max="3" width="8.7265625" customWidth="1"/>
    <col min="4" max="4" width="8.81640625" customWidth="1"/>
    <col min="5" max="6" width="10.81640625" customWidth="1"/>
    <col min="7" max="7" width="9.81640625" bestFit="1" customWidth="1"/>
    <col min="8" max="8" width="11.7265625" customWidth="1"/>
    <col min="9" max="9" width="10" customWidth="1"/>
    <col min="10" max="10" width="12.26953125" customWidth="1"/>
    <col min="16" max="16" width="9.1796875" customWidth="1"/>
  </cols>
  <sheetData>
    <row r="1" spans="1:12" ht="21" x14ac:dyDescent="0.5">
      <c r="A1" s="148" t="s">
        <v>33</v>
      </c>
      <c r="B1" s="149"/>
      <c r="C1" s="149"/>
      <c r="D1" s="149"/>
      <c r="E1" s="149"/>
      <c r="F1" s="149"/>
      <c r="G1" s="149"/>
    </row>
    <row r="2" spans="1:12" x14ac:dyDescent="0.35">
      <c r="A2" s="30" t="s">
        <v>10</v>
      </c>
      <c r="B2" s="34"/>
      <c r="C2" s="35"/>
      <c r="D2" s="35"/>
      <c r="E2" s="1"/>
      <c r="F2" s="2"/>
      <c r="G2" s="12"/>
    </row>
    <row r="3" spans="1:12" x14ac:dyDescent="0.35">
      <c r="A3" s="27"/>
      <c r="B3" s="34"/>
      <c r="C3" s="35"/>
      <c r="D3" s="35"/>
      <c r="E3" s="1"/>
      <c r="F3" s="2"/>
      <c r="G3" s="12"/>
    </row>
    <row r="4" spans="1:12" x14ac:dyDescent="0.35">
      <c r="A4" s="27"/>
      <c r="B4" s="34"/>
      <c r="C4" s="35"/>
      <c r="D4" s="35"/>
      <c r="E4" s="6"/>
      <c r="F4" s="1"/>
      <c r="G4" s="12"/>
    </row>
    <row r="5" spans="1:12" ht="25.5" customHeight="1" x14ac:dyDescent="0.35">
      <c r="A5" s="147" t="s">
        <v>23</v>
      </c>
      <c r="B5" s="147"/>
      <c r="C5" s="147"/>
      <c r="D5" s="147"/>
      <c r="E5" s="33"/>
      <c r="F5" s="6" t="str">
        <f>IF($E$5="","&lt;&lt; Enter value","")</f>
        <v>&lt;&lt; Enter value</v>
      </c>
      <c r="G5" s="12"/>
    </row>
    <row r="6" spans="1:12" x14ac:dyDescent="0.35">
      <c r="A6" s="15" t="s">
        <v>0</v>
      </c>
      <c r="B6" s="36"/>
      <c r="C6" s="15"/>
      <c r="D6" s="15"/>
      <c r="E6" s="7">
        <f>IF(E5&lt;12,$B$17, IF(AND(E5&gt;11,E5&lt;24), $B$18, IF(AND(E5&gt;23,E5&lt;36),$B$19, IF(AND(E5&gt;35,E5&lt;48), $B$20, IF(AND(E5&gt;47, E5&lt;60), $B$21, IF(AND(E5&gt;59,E5&lt;72), $B$22,IF(AND(E5&gt;71,E5&lt;84), $B$23,IF(E5&gt;83,$B$24,0))))))))</f>
        <v>0</v>
      </c>
      <c r="F6" s="6" t="str">
        <f>IF($E$6="","&lt;&lt; Enter non-negative value","")</f>
        <v/>
      </c>
      <c r="G6" s="12"/>
    </row>
    <row r="7" spans="1:12" x14ac:dyDescent="0.35">
      <c r="A7" s="15" t="s">
        <v>9</v>
      </c>
      <c r="B7" s="15"/>
      <c r="C7" s="15"/>
      <c r="D7" s="37"/>
      <c r="E7" s="21">
        <f>IF(E5&lt;12,$E$17, IF(AND(E5&gt;11,E5&lt;24), $E$18, IF(AND(E5&gt;23,E5&lt;36),$E$19, IF(AND(E5&gt;35,E5&lt;48), $E$20, IF(AND(E5&gt;47, E5&lt;60), $E$21, IF(AND(E5&gt;59,E5&lt;72), $E$22,IF(AND(E5&gt;71,E5&lt;84), $E$23,IF(E5&gt;83,$E$24,0))))))))</f>
        <v>4167</v>
      </c>
      <c r="F7" s="12"/>
      <c r="G7" s="12"/>
    </row>
    <row r="8" spans="1:12" x14ac:dyDescent="0.35">
      <c r="A8" s="15"/>
      <c r="B8" s="15"/>
      <c r="C8" s="15"/>
      <c r="D8" s="37"/>
      <c r="E8" s="11"/>
      <c r="F8" s="12"/>
      <c r="G8" s="12"/>
    </row>
    <row r="9" spans="1:12" x14ac:dyDescent="0.35">
      <c r="A9" s="15"/>
      <c r="B9" s="15"/>
      <c r="C9" s="15"/>
      <c r="D9" s="37"/>
      <c r="E9" s="11"/>
      <c r="F9" s="12"/>
      <c r="G9" s="12"/>
    </row>
    <row r="10" spans="1:12" x14ac:dyDescent="0.35">
      <c r="A10" s="12"/>
      <c r="B10" s="4"/>
      <c r="C10" s="3"/>
      <c r="D10" s="3"/>
      <c r="E10" s="3"/>
      <c r="F10" s="6"/>
      <c r="G10" s="12"/>
    </row>
    <row r="11" spans="1:12" x14ac:dyDescent="0.35">
      <c r="A11" s="15"/>
      <c r="B11" s="8"/>
      <c r="C11" s="9"/>
      <c r="D11" s="10"/>
      <c r="E11" s="11"/>
      <c r="F11" s="11"/>
      <c r="G11" s="12"/>
    </row>
    <row r="12" spans="1:12" x14ac:dyDescent="0.35">
      <c r="A12" s="12"/>
      <c r="B12" s="12"/>
      <c r="C12" s="12"/>
      <c r="D12" s="12"/>
      <c r="E12" s="12"/>
      <c r="F12" s="12"/>
      <c r="G12" s="12"/>
    </row>
    <row r="13" spans="1:12" x14ac:dyDescent="0.35">
      <c r="A13" s="12"/>
      <c r="B13" s="12"/>
      <c r="C13" s="12"/>
      <c r="D13" s="12"/>
      <c r="E13" s="12"/>
      <c r="F13" s="12"/>
      <c r="G13" s="12"/>
    </row>
    <row r="14" spans="1:12" ht="15.75" customHeight="1" thickBot="1" x14ac:dyDescent="0.4">
      <c r="A14" s="14"/>
      <c r="B14" s="14"/>
      <c r="C14" s="14"/>
      <c r="D14" s="14"/>
      <c r="E14" s="14"/>
      <c r="F14" s="14"/>
      <c r="G14" s="67"/>
      <c r="H14" s="20"/>
      <c r="I14" s="20"/>
      <c r="J14" s="19"/>
    </row>
    <row r="15" spans="1:12" ht="48.75" customHeight="1" thickBot="1" x14ac:dyDescent="0.4">
      <c r="A15" s="137" t="s">
        <v>46</v>
      </c>
      <c r="B15" s="138"/>
      <c r="C15" s="138"/>
      <c r="D15" s="138"/>
      <c r="E15" s="139"/>
      <c r="H15" s="150" t="s">
        <v>52</v>
      </c>
      <c r="I15" s="151"/>
      <c r="K15" s="52"/>
      <c r="L15" s="13"/>
    </row>
    <row r="16" spans="1:12" s="13" customFormat="1" ht="44.25" customHeight="1" x14ac:dyDescent="0.35">
      <c r="A16" s="64"/>
      <c r="B16" s="65"/>
      <c r="C16" s="65"/>
      <c r="D16" s="47" t="s">
        <v>7</v>
      </c>
      <c r="E16" s="38" t="s">
        <v>4</v>
      </c>
      <c r="F16"/>
      <c r="G16"/>
      <c r="H16" s="108" t="s">
        <v>34</v>
      </c>
      <c r="I16" s="105">
        <v>58950</v>
      </c>
      <c r="J16" s="107" t="s">
        <v>42</v>
      </c>
    </row>
    <row r="17" spans="1:10" s="57" customFormat="1" ht="30" customHeight="1" x14ac:dyDescent="0.35">
      <c r="A17" s="58" t="s">
        <v>1</v>
      </c>
      <c r="B17" s="62">
        <v>0</v>
      </c>
      <c r="C17" s="59" t="s">
        <v>14</v>
      </c>
      <c r="D17" s="18">
        <v>50004</v>
      </c>
      <c r="E17" s="39">
        <f>D17/12</f>
        <v>4167</v>
      </c>
      <c r="F17"/>
      <c r="G17"/>
      <c r="H17" s="108" t="s">
        <v>35</v>
      </c>
      <c r="I17" s="105">
        <v>60904</v>
      </c>
      <c r="J17" s="110" t="s">
        <v>50</v>
      </c>
    </row>
    <row r="18" spans="1:10" s="57" customFormat="1" ht="30" customHeight="1" x14ac:dyDescent="0.35">
      <c r="A18" s="54" t="s">
        <v>1</v>
      </c>
      <c r="B18" s="61">
        <v>1</v>
      </c>
      <c r="C18" s="55" t="s">
        <v>15</v>
      </c>
      <c r="D18" s="18">
        <v>50376</v>
      </c>
      <c r="E18" s="39">
        <f t="shared" ref="E18:E22" si="0">D18/12</f>
        <v>4198</v>
      </c>
      <c r="F18"/>
      <c r="G18"/>
      <c r="H18" s="108" t="s">
        <v>36</v>
      </c>
      <c r="I18" s="105">
        <v>63297</v>
      </c>
      <c r="J18"/>
    </row>
    <row r="19" spans="1:10" s="57" customFormat="1" ht="30" customHeight="1" x14ac:dyDescent="0.35">
      <c r="A19" s="54" t="s">
        <v>1</v>
      </c>
      <c r="B19" s="61">
        <v>2</v>
      </c>
      <c r="C19" s="55" t="s">
        <v>16</v>
      </c>
      <c r="D19" s="18">
        <v>50760</v>
      </c>
      <c r="E19" s="39">
        <f t="shared" si="0"/>
        <v>4230</v>
      </c>
      <c r="F19"/>
      <c r="G19"/>
      <c r="H19" s="108" t="s">
        <v>37</v>
      </c>
      <c r="I19" s="105">
        <v>65795</v>
      </c>
      <c r="J19"/>
    </row>
    <row r="20" spans="1:10" s="57" customFormat="1" ht="30" customHeight="1" x14ac:dyDescent="0.35">
      <c r="A20" s="54" t="s">
        <v>1</v>
      </c>
      <c r="B20" s="61">
        <v>3</v>
      </c>
      <c r="C20" s="55" t="s">
        <v>17</v>
      </c>
      <c r="D20" s="18">
        <v>52896</v>
      </c>
      <c r="E20" s="39">
        <f t="shared" si="0"/>
        <v>4408</v>
      </c>
      <c r="F20"/>
      <c r="G20"/>
      <c r="H20" s="108" t="s">
        <v>38</v>
      </c>
      <c r="I20" s="105">
        <v>68488</v>
      </c>
      <c r="J20"/>
    </row>
    <row r="21" spans="1:10" s="57" customFormat="1" ht="30" customHeight="1" x14ac:dyDescent="0.35">
      <c r="A21" s="54" t="s">
        <v>1</v>
      </c>
      <c r="B21" s="61">
        <v>4</v>
      </c>
      <c r="C21" s="55" t="s">
        <v>18</v>
      </c>
      <c r="D21" s="18">
        <v>54756</v>
      </c>
      <c r="E21" s="39">
        <f t="shared" si="0"/>
        <v>4563</v>
      </c>
      <c r="F21"/>
      <c r="G21"/>
      <c r="H21" s="108" t="s">
        <v>39</v>
      </c>
      <c r="I21" s="105">
        <v>68488</v>
      </c>
      <c r="J21"/>
    </row>
    <row r="22" spans="1:10" s="57" customFormat="1" ht="30" customHeight="1" x14ac:dyDescent="0.35">
      <c r="A22" s="54" t="s">
        <v>1</v>
      </c>
      <c r="B22" s="61">
        <v>5</v>
      </c>
      <c r="C22" s="55" t="s">
        <v>19</v>
      </c>
      <c r="D22" s="18">
        <v>56880</v>
      </c>
      <c r="E22" s="39">
        <f t="shared" si="0"/>
        <v>4740</v>
      </c>
      <c r="F22"/>
      <c r="G22"/>
      <c r="H22" s="108" t="s">
        <v>40</v>
      </c>
      <c r="I22" s="105">
        <v>73395</v>
      </c>
      <c r="J22"/>
    </row>
    <row r="23" spans="1:10" s="57" customFormat="1" ht="30" customHeight="1" thickBot="1" x14ac:dyDescent="0.4">
      <c r="A23" s="54" t="s">
        <v>1</v>
      </c>
      <c r="B23" s="55">
        <v>6</v>
      </c>
      <c r="C23" s="55" t="s">
        <v>20</v>
      </c>
      <c r="D23" s="18">
        <v>59100</v>
      </c>
      <c r="E23" s="39">
        <f>D23/12</f>
        <v>4925</v>
      </c>
      <c r="F23"/>
      <c r="G23"/>
      <c r="H23" s="109" t="s">
        <v>41</v>
      </c>
      <c r="I23" s="106">
        <v>77258</v>
      </c>
      <c r="J23"/>
    </row>
    <row r="24" spans="1:10" s="57" customFormat="1" ht="30" customHeight="1" thickBot="1" x14ac:dyDescent="0.4">
      <c r="A24" s="63" t="s">
        <v>1</v>
      </c>
      <c r="B24" s="56" t="s">
        <v>2</v>
      </c>
      <c r="C24" s="56" t="s">
        <v>21</v>
      </c>
      <c r="D24" s="45">
        <v>61308</v>
      </c>
      <c r="E24" s="46">
        <f t="shared" ref="E24" si="1">D24/12</f>
        <v>5109</v>
      </c>
      <c r="F24"/>
      <c r="G24"/>
      <c r="H24"/>
      <c r="I24"/>
      <c r="J24"/>
    </row>
    <row r="28" spans="1:10" ht="46.5" customHeight="1" x14ac:dyDescent="0.35"/>
  </sheetData>
  <mergeCells count="4">
    <mergeCell ref="H15:I15"/>
    <mergeCell ref="A1:G1"/>
    <mergeCell ref="A5:D5"/>
    <mergeCell ref="A15:E15"/>
  </mergeCells>
  <dataValidations count="1">
    <dataValidation type="whole" allowBlank="1" showInputMessage="1" showErrorMessage="1" sqref="E6" xr:uid="{00000000-0002-0000-0900-000000000000}">
      <formula1>0</formula1>
      <formula2>12</formula2>
    </dataValidation>
  </dataValidation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-0.249977111117893"/>
    <pageSetUpPr fitToPage="1"/>
  </sheetPr>
  <dimension ref="A1:Y28"/>
  <sheetViews>
    <sheetView zoomScaleNormal="100" workbookViewId="0">
      <selection sqref="A1:XFD1048576"/>
    </sheetView>
  </sheetViews>
  <sheetFormatPr defaultRowHeight="14.5" x14ac:dyDescent="0.35"/>
  <cols>
    <col min="1" max="1" width="9" customWidth="1"/>
    <col min="2" max="2" width="6.26953125" customWidth="1"/>
    <col min="3" max="3" width="9.7265625" customWidth="1"/>
    <col min="4" max="4" width="8.54296875" customWidth="1"/>
    <col min="5" max="5" width="11.54296875" customWidth="1"/>
    <col min="6" max="6" width="9.54296875" customWidth="1"/>
    <col min="7" max="7" width="10" customWidth="1"/>
    <col min="8" max="8" width="11.7265625" customWidth="1"/>
    <col min="9" max="9" width="9.7265625" customWidth="1"/>
    <col min="10" max="10" width="13.1796875" customWidth="1"/>
    <col min="11" max="11" width="10.26953125" customWidth="1"/>
    <col min="12" max="12" width="12.81640625" customWidth="1"/>
    <col min="18" max="18" width="5.7265625" customWidth="1"/>
    <col min="23" max="23" width="9.81640625" customWidth="1"/>
    <col min="25" max="25" width="11.453125" customWidth="1"/>
  </cols>
  <sheetData>
    <row r="1" spans="1:24" ht="21" customHeight="1" thickBot="1" x14ac:dyDescent="0.55000000000000004">
      <c r="A1" s="143" t="s">
        <v>3</v>
      </c>
      <c r="B1" s="144"/>
      <c r="C1" s="144"/>
      <c r="D1" s="144"/>
      <c r="E1" s="144"/>
      <c r="F1" s="144"/>
      <c r="G1" s="145"/>
    </row>
    <row r="2" spans="1:24" x14ac:dyDescent="0.35">
      <c r="A2" s="77" t="s">
        <v>11</v>
      </c>
      <c r="B2" s="76"/>
      <c r="C2" s="76"/>
      <c r="D2" s="76"/>
      <c r="E2" s="76"/>
      <c r="F2" s="76"/>
      <c r="G2" s="78"/>
    </row>
    <row r="3" spans="1:24" x14ac:dyDescent="0.35">
      <c r="A3" s="79"/>
      <c r="B3" s="26"/>
      <c r="C3" s="1"/>
      <c r="D3" s="1"/>
      <c r="E3" s="1"/>
      <c r="F3" s="1"/>
      <c r="G3" s="80"/>
    </row>
    <row r="4" spans="1:24" x14ac:dyDescent="0.35">
      <c r="A4" s="81"/>
      <c r="B4" s="28"/>
      <c r="C4" s="1"/>
      <c r="D4" s="1"/>
      <c r="E4" s="29"/>
      <c r="F4" s="6"/>
      <c r="G4" s="82"/>
    </row>
    <row r="5" spans="1:24" ht="26.25" customHeight="1" x14ac:dyDescent="0.35">
      <c r="A5" s="146" t="s">
        <v>22</v>
      </c>
      <c r="B5" s="147"/>
      <c r="C5" s="147"/>
      <c r="D5" s="147"/>
      <c r="E5" s="33"/>
      <c r="F5" s="6" t="str">
        <f>IF($E$5="","&lt;&lt; Enter value","")</f>
        <v>&lt;&lt; Enter value</v>
      </c>
      <c r="G5" s="83"/>
    </row>
    <row r="6" spans="1:24" x14ac:dyDescent="0.35">
      <c r="A6" s="84" t="s">
        <v>0</v>
      </c>
      <c r="B6" s="24"/>
      <c r="C6" s="3"/>
      <c r="D6" s="3"/>
      <c r="E6" s="7">
        <f>IF(E5&lt;12,$B$17, IF(AND(E5&gt;11,E5&lt;24), $B$18, IF(AND(E5&gt;23,E5&lt;36),$B$19, IF(AND(E5&gt;35,E5&lt;48), $B$20, IF(AND(E5&gt;47, E5&lt;60), $B$21, IF(AND(E5&gt;59,E5&lt;72), $B$22,IF(AND(E5&gt;71,E5&lt;84), $B$23,IF(E5&gt;83,$B$24,0))))))))</f>
        <v>0</v>
      </c>
      <c r="F6" s="6" t="str">
        <f>IF($E$6="","&lt;&lt; Enter non-negative value","")</f>
        <v/>
      </c>
      <c r="G6" s="83"/>
    </row>
    <row r="7" spans="1:24" x14ac:dyDescent="0.35">
      <c r="A7" s="85" t="s">
        <v>9</v>
      </c>
      <c r="B7" s="4"/>
      <c r="C7" s="3"/>
      <c r="D7" s="5"/>
      <c r="E7" s="21">
        <f>IF(E5&lt;12,$E$17, IF(AND(E5&gt;11,E5&lt;24), $E$18, IF(AND(E5&gt;23,E5&lt;36),$E$19, IF(AND(E5&gt;35,E5&lt;48), $E$20, IF(AND(E5&gt;47, E5&lt;60), $E$21, IF(AND(E5&gt;59,E5&lt;72), $E$22,IF(AND(E5&gt;71,E5&lt;84), $E$23,IF(E5&gt;83,$E$24,0))))))))</f>
        <v>4036</v>
      </c>
      <c r="F7" s="12"/>
      <c r="G7" s="86"/>
    </row>
    <row r="8" spans="1:24" x14ac:dyDescent="0.35">
      <c r="A8" s="85" t="s">
        <v>12</v>
      </c>
      <c r="B8" s="4"/>
      <c r="C8" s="3"/>
      <c r="D8" s="5"/>
      <c r="E8" s="21">
        <f>IF(E5&lt;12,$F$17, IF(AND(E5&gt;11,E5&lt;24), $F$18, IF(AND(E5&gt;23,E5&lt;36),$F$19, IF(AND(E5&gt;35,E5&lt;48), $F$20, IF(AND(E5&gt;47, E5&lt;60), $F$21, IF(AND(E5&gt;59,E5&lt;72), $F$22,IF(AND(E5&gt;71,E5&lt;84), $F$23,IF(E5&gt;83,$F$24,0))))))))</f>
        <v>2328</v>
      </c>
      <c r="F8" s="66"/>
      <c r="G8" s="87"/>
    </row>
    <row r="9" spans="1:24" x14ac:dyDescent="0.35">
      <c r="A9" s="85" t="s">
        <v>8</v>
      </c>
      <c r="B9" s="4"/>
      <c r="C9" s="3"/>
      <c r="D9" s="5"/>
      <c r="E9" s="22">
        <f>IF(E5&lt;12,$H$17, IF(AND(E5&gt;11,E5&lt;24), $H$18, IF(AND(E5&gt;23,E5&lt;36),$H$19, IF(AND(E5&gt;35,E5&lt;48), $H$20, IF(AND(E5&gt;47, E5&lt;60), $H$21, IF(AND(E5&gt;59,E5&lt;72), $H$22,IF(AND(E5&gt;71,E5&lt;84), $H$23,IF(E5&gt;83,$H$24,0))))))))</f>
        <v>4.5862884160756498E-2</v>
      </c>
      <c r="F9" s="12"/>
      <c r="G9" s="86"/>
    </row>
    <row r="10" spans="1:24" x14ac:dyDescent="0.35">
      <c r="A10" s="79"/>
      <c r="B10" s="4"/>
      <c r="C10" s="3"/>
      <c r="D10" s="3"/>
      <c r="E10" s="3"/>
      <c r="F10" s="3"/>
      <c r="G10" s="88"/>
    </row>
    <row r="11" spans="1:24" x14ac:dyDescent="0.35">
      <c r="A11" s="79"/>
      <c r="B11" s="8"/>
      <c r="C11" s="9"/>
      <c r="D11" s="10"/>
      <c r="E11" s="10"/>
      <c r="F11" s="11"/>
      <c r="G11" s="89"/>
    </row>
    <row r="12" spans="1:24" x14ac:dyDescent="0.35">
      <c r="A12" s="85" t="s">
        <v>13</v>
      </c>
      <c r="B12" s="12"/>
      <c r="C12" s="12"/>
      <c r="D12" s="12"/>
      <c r="E12" s="53">
        <f>(E7)*12+E8</f>
        <v>50760</v>
      </c>
      <c r="F12" s="12"/>
      <c r="G12" s="86"/>
    </row>
    <row r="13" spans="1:24" x14ac:dyDescent="0.35">
      <c r="A13" s="79"/>
      <c r="B13" s="12"/>
      <c r="C13" s="12"/>
      <c r="D13" s="12"/>
      <c r="E13" s="12"/>
      <c r="F13" s="12"/>
      <c r="G13" s="86"/>
    </row>
    <row r="14" spans="1:24" ht="15" thickBot="1" x14ac:dyDescent="0.4">
      <c r="A14" s="90"/>
      <c r="B14" s="91"/>
      <c r="C14" s="91"/>
      <c r="D14" s="91"/>
      <c r="E14" s="91"/>
      <c r="F14" s="91"/>
      <c r="G14" s="92"/>
      <c r="I14" s="19"/>
    </row>
    <row r="15" spans="1:24" ht="47.25" customHeight="1" thickBot="1" x14ac:dyDescent="0.4">
      <c r="A15" s="140" t="s">
        <v>47</v>
      </c>
      <c r="B15" s="141"/>
      <c r="C15" s="141"/>
      <c r="D15" s="141"/>
      <c r="E15" s="142"/>
      <c r="F15" s="140" t="s">
        <v>24</v>
      </c>
      <c r="G15" s="141"/>
      <c r="H15" s="142"/>
      <c r="I15" s="140" t="s">
        <v>48</v>
      </c>
      <c r="J15" s="142"/>
    </row>
    <row r="16" spans="1:24" s="13" customFormat="1" ht="37.5" customHeight="1" x14ac:dyDescent="0.35">
      <c r="A16" s="31"/>
      <c r="B16" s="31"/>
      <c r="C16" s="31"/>
      <c r="D16" s="16" t="s">
        <v>7</v>
      </c>
      <c r="E16" s="38" t="s">
        <v>4</v>
      </c>
      <c r="F16" s="16" t="s">
        <v>5</v>
      </c>
      <c r="G16" s="16" t="s">
        <v>4</v>
      </c>
      <c r="H16" s="38" t="s">
        <v>6</v>
      </c>
      <c r="I16" s="16" t="s">
        <v>7</v>
      </c>
      <c r="J16" s="38" t="s">
        <v>4</v>
      </c>
      <c r="N16"/>
      <c r="O16"/>
      <c r="P16"/>
      <c r="Q16"/>
      <c r="R16"/>
      <c r="S16"/>
      <c r="T16"/>
      <c r="U16"/>
      <c r="V16"/>
      <c r="W16"/>
      <c r="X16"/>
    </row>
    <row r="17" spans="1:25" ht="30" customHeight="1" x14ac:dyDescent="0.35">
      <c r="A17" s="43" t="s">
        <v>1</v>
      </c>
      <c r="B17" s="61">
        <v>0</v>
      </c>
      <c r="C17" s="59" t="s">
        <v>14</v>
      </c>
      <c r="D17" s="18">
        <v>48432</v>
      </c>
      <c r="E17" s="39">
        <f>D17/12</f>
        <v>4036</v>
      </c>
      <c r="F17" s="17">
        <f t="shared" ref="F17:F22" si="0">I17-D17</f>
        <v>2328</v>
      </c>
      <c r="G17" s="17">
        <f>F17/12</f>
        <v>194</v>
      </c>
      <c r="H17" s="48">
        <f t="shared" ref="H17:H22" si="1">G17/J17</f>
        <v>4.5862884160756498E-2</v>
      </c>
      <c r="I17" s="18">
        <v>50760</v>
      </c>
      <c r="J17" s="39">
        <f>I17/12</f>
        <v>4230</v>
      </c>
      <c r="Y17" s="25"/>
    </row>
    <row r="18" spans="1:25" ht="30" customHeight="1" x14ac:dyDescent="0.35">
      <c r="A18" s="43" t="s">
        <v>1</v>
      </c>
      <c r="B18" s="61">
        <v>1</v>
      </c>
      <c r="C18" s="55" t="s">
        <v>15</v>
      </c>
      <c r="D18" s="18">
        <v>48804</v>
      </c>
      <c r="E18" s="39">
        <f t="shared" ref="E18:E24" si="2">D18/12</f>
        <v>4067</v>
      </c>
      <c r="F18" s="17">
        <f t="shared" si="0"/>
        <v>4092</v>
      </c>
      <c r="G18" s="17">
        <f t="shared" ref="G18:G22" si="3">F18/12</f>
        <v>341</v>
      </c>
      <c r="H18" s="48">
        <f t="shared" si="1"/>
        <v>7.7359346642468241E-2</v>
      </c>
      <c r="I18" s="18">
        <v>52896</v>
      </c>
      <c r="J18" s="39">
        <f t="shared" ref="J18:J22" si="4">I18/12</f>
        <v>4408</v>
      </c>
      <c r="Y18" s="25"/>
    </row>
    <row r="19" spans="1:25" ht="30" customHeight="1" x14ac:dyDescent="0.35">
      <c r="A19" s="43" t="s">
        <v>1</v>
      </c>
      <c r="B19" s="61">
        <v>2</v>
      </c>
      <c r="C19" s="55" t="s">
        <v>16</v>
      </c>
      <c r="D19" s="18">
        <v>49188</v>
      </c>
      <c r="E19" s="39">
        <f t="shared" si="2"/>
        <v>4099</v>
      </c>
      <c r="F19" s="17">
        <f t="shared" si="0"/>
        <v>5568</v>
      </c>
      <c r="G19" s="17">
        <f t="shared" si="3"/>
        <v>464</v>
      </c>
      <c r="H19" s="48">
        <f t="shared" si="1"/>
        <v>0.10168748630287092</v>
      </c>
      <c r="I19" s="18">
        <v>54756</v>
      </c>
      <c r="J19" s="39">
        <f t="shared" si="4"/>
        <v>4563</v>
      </c>
      <c r="Y19" s="25"/>
    </row>
    <row r="20" spans="1:25" ht="30" customHeight="1" x14ac:dyDescent="0.35">
      <c r="A20" s="43" t="s">
        <v>1</v>
      </c>
      <c r="B20" s="61">
        <v>3</v>
      </c>
      <c r="C20" s="55" t="s">
        <v>17</v>
      </c>
      <c r="D20" s="18">
        <v>51324</v>
      </c>
      <c r="E20" s="39">
        <f t="shared" si="2"/>
        <v>4277</v>
      </c>
      <c r="F20" s="17">
        <f t="shared" si="0"/>
        <v>5556</v>
      </c>
      <c r="G20" s="17">
        <f t="shared" si="3"/>
        <v>463</v>
      </c>
      <c r="H20" s="48">
        <f t="shared" si="1"/>
        <v>9.7679324894514766E-2</v>
      </c>
      <c r="I20" s="18">
        <v>56880</v>
      </c>
      <c r="J20" s="39">
        <f t="shared" si="4"/>
        <v>4740</v>
      </c>
      <c r="Y20" s="25"/>
    </row>
    <row r="21" spans="1:25" ht="30" customHeight="1" x14ac:dyDescent="0.35">
      <c r="A21" s="43" t="s">
        <v>1</v>
      </c>
      <c r="B21" s="61">
        <v>4</v>
      </c>
      <c r="C21" s="55" t="s">
        <v>18</v>
      </c>
      <c r="D21" s="18">
        <v>53184</v>
      </c>
      <c r="E21" s="39">
        <f t="shared" si="2"/>
        <v>4432</v>
      </c>
      <c r="F21" s="17">
        <f t="shared" si="0"/>
        <v>5916</v>
      </c>
      <c r="G21" s="17">
        <f t="shared" si="3"/>
        <v>493</v>
      </c>
      <c r="H21" s="48">
        <f t="shared" si="1"/>
        <v>0.1001015228426396</v>
      </c>
      <c r="I21" s="18">
        <v>59100</v>
      </c>
      <c r="J21" s="39">
        <f t="shared" si="4"/>
        <v>4925</v>
      </c>
      <c r="Y21" s="25"/>
    </row>
    <row r="22" spans="1:25" ht="30" customHeight="1" x14ac:dyDescent="0.35">
      <c r="A22" s="43" t="s">
        <v>1</v>
      </c>
      <c r="B22" s="61">
        <v>5</v>
      </c>
      <c r="C22" s="55" t="s">
        <v>19</v>
      </c>
      <c r="D22" s="18">
        <v>55308</v>
      </c>
      <c r="E22" s="39">
        <f t="shared" si="2"/>
        <v>4609</v>
      </c>
      <c r="F22" s="17">
        <f t="shared" si="0"/>
        <v>6000</v>
      </c>
      <c r="G22" s="17">
        <f t="shared" si="3"/>
        <v>500</v>
      </c>
      <c r="H22" s="48">
        <f t="shared" si="1"/>
        <v>9.7866510080250532E-2</v>
      </c>
      <c r="I22" s="18">
        <v>61308</v>
      </c>
      <c r="J22" s="39">
        <f t="shared" si="4"/>
        <v>5109</v>
      </c>
      <c r="Y22" s="25"/>
    </row>
    <row r="23" spans="1:25" ht="30" customHeight="1" x14ac:dyDescent="0.35">
      <c r="A23" s="43" t="s">
        <v>1</v>
      </c>
      <c r="B23" s="55">
        <v>6</v>
      </c>
      <c r="C23" s="55" t="s">
        <v>20</v>
      </c>
      <c r="D23" s="18">
        <v>57528</v>
      </c>
      <c r="E23" s="39">
        <f>D23/12</f>
        <v>4794</v>
      </c>
      <c r="F23" s="31"/>
      <c r="G23" s="31"/>
      <c r="H23" s="49"/>
      <c r="I23" s="32"/>
      <c r="J23" s="40"/>
    </row>
    <row r="24" spans="1:25" ht="30" customHeight="1" thickBot="1" x14ac:dyDescent="0.4">
      <c r="A24" s="44" t="s">
        <v>1</v>
      </c>
      <c r="B24" s="56" t="s">
        <v>2</v>
      </c>
      <c r="C24" s="56" t="s">
        <v>21</v>
      </c>
      <c r="D24" s="45">
        <v>59736</v>
      </c>
      <c r="E24" s="46">
        <f t="shared" si="2"/>
        <v>4978</v>
      </c>
      <c r="F24" s="50"/>
      <c r="G24" s="50"/>
      <c r="H24" s="51"/>
      <c r="I24" s="41"/>
      <c r="J24" s="42"/>
    </row>
    <row r="28" spans="1:25" ht="18.75" customHeight="1" x14ac:dyDescent="0.35">
      <c r="G28" s="25"/>
    </row>
  </sheetData>
  <mergeCells count="5">
    <mergeCell ref="A15:E15"/>
    <mergeCell ref="I15:J15"/>
    <mergeCell ref="A1:G1"/>
    <mergeCell ref="F15:H15"/>
    <mergeCell ref="A5:D5"/>
  </mergeCells>
  <dataValidations count="2">
    <dataValidation type="date" allowBlank="1" showInputMessage="1" showErrorMessage="1" sqref="E4" xr:uid="{00000000-0002-0000-0A00-000000000000}">
      <formula1>40087</formula1>
      <formula2>43373</formula2>
    </dataValidation>
    <dataValidation type="whole" allowBlank="1" showInputMessage="1" showErrorMessage="1" sqref="E6" xr:uid="{00000000-0002-0000-0A00-000001000000}">
      <formula1>0</formula1>
      <formula2>12</formula2>
    </dataValidation>
  </dataValidations>
  <pageMargins left="0.25" right="0.25" top="0.75" bottom="0.75" header="0.3" footer="0.3"/>
  <pageSetup scale="79" orientation="landscape" r:id="rId1"/>
  <headerFooter>
    <oddHeader>&amp;CPostdoc Calculator 2018</oddHeader>
    <oddFooter>&amp;C&amp;D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-0.249977111117893"/>
  </sheetPr>
  <dimension ref="A1:L28"/>
  <sheetViews>
    <sheetView workbookViewId="0">
      <selection sqref="A1:XFD1048576"/>
    </sheetView>
  </sheetViews>
  <sheetFormatPr defaultRowHeight="14.5" x14ac:dyDescent="0.35"/>
  <cols>
    <col min="1" max="1" width="11.26953125" customWidth="1"/>
    <col min="2" max="2" width="6.1796875" customWidth="1"/>
    <col min="3" max="3" width="8.7265625" customWidth="1"/>
    <col min="4" max="4" width="8.81640625" customWidth="1"/>
    <col min="5" max="6" width="10.81640625" customWidth="1"/>
    <col min="7" max="7" width="9.81640625" bestFit="1" customWidth="1"/>
    <col min="8" max="8" width="11.7265625" customWidth="1"/>
    <col min="9" max="9" width="10" customWidth="1"/>
    <col min="10" max="10" width="12.26953125" customWidth="1"/>
  </cols>
  <sheetData>
    <row r="1" spans="1:12" ht="21" x14ac:dyDescent="0.5">
      <c r="A1" s="148" t="s">
        <v>32</v>
      </c>
      <c r="B1" s="149"/>
      <c r="C1" s="149"/>
      <c r="D1" s="149"/>
      <c r="E1" s="149"/>
      <c r="F1" s="149"/>
      <c r="G1" s="149"/>
    </row>
    <row r="2" spans="1:12" x14ac:dyDescent="0.35">
      <c r="A2" s="30" t="s">
        <v>10</v>
      </c>
      <c r="B2" s="34"/>
      <c r="C2" s="35"/>
      <c r="D2" s="35"/>
      <c r="E2" s="1"/>
      <c r="F2" s="2"/>
      <c r="G2" s="12"/>
    </row>
    <row r="3" spans="1:12" x14ac:dyDescent="0.35">
      <c r="A3" s="27"/>
      <c r="B3" s="34"/>
      <c r="C3" s="35"/>
      <c r="D3" s="35"/>
      <c r="E3" s="1"/>
      <c r="F3" s="2"/>
      <c r="G3" s="12"/>
    </row>
    <row r="4" spans="1:12" x14ac:dyDescent="0.35">
      <c r="A4" s="27"/>
      <c r="B4" s="34"/>
      <c r="C4" s="35"/>
      <c r="D4" s="35"/>
      <c r="E4" s="6"/>
      <c r="F4" s="1"/>
      <c r="G4" s="12"/>
    </row>
    <row r="5" spans="1:12" ht="25.5" customHeight="1" x14ac:dyDescent="0.35">
      <c r="A5" s="147" t="s">
        <v>23</v>
      </c>
      <c r="B5" s="147"/>
      <c r="C5" s="147"/>
      <c r="D5" s="147"/>
      <c r="E5" s="33"/>
      <c r="F5" s="6" t="str">
        <f>IF($E$5="","&lt;&lt; Enter value","")</f>
        <v>&lt;&lt; Enter value</v>
      </c>
      <c r="G5" s="12"/>
    </row>
    <row r="6" spans="1:12" x14ac:dyDescent="0.35">
      <c r="A6" s="15" t="s">
        <v>0</v>
      </c>
      <c r="B6" s="36"/>
      <c r="C6" s="15"/>
      <c r="D6" s="15"/>
      <c r="E6" s="7">
        <f>IF(E5&lt;12,$B$17, IF(AND(E5&gt;11,E5&lt;24), $B$18, IF(AND(E5&gt;23,E5&lt;36),$B$19, IF(AND(E5&gt;35,E5&lt;48), $B$20, IF(AND(E5&gt;47, E5&lt;60), $B$21, IF(AND(E5&gt;59,E5&lt;72), $B$22,IF(AND(E5&gt;71,E5&lt;84), $B$23,IF(E5&gt;83,$B$24,0))))))))</f>
        <v>0</v>
      </c>
      <c r="F6" s="6" t="str">
        <f>IF($E$6="","&lt;&lt; Enter non-negative value","")</f>
        <v/>
      </c>
      <c r="G6" s="12"/>
    </row>
    <row r="7" spans="1:12" x14ac:dyDescent="0.35">
      <c r="A7" s="15" t="s">
        <v>9</v>
      </c>
      <c r="B7" s="15"/>
      <c r="C7" s="15"/>
      <c r="D7" s="37"/>
      <c r="E7" s="21">
        <f>IF(E5&lt;12,$E$17, IF(AND(E5&gt;11,E5&lt;24), $E$18, IF(AND(E5&gt;23,E5&lt;36),$E$19, IF(AND(E5&gt;35,E5&lt;48), $E$20, IF(AND(E5&gt;47, E5&lt;60), $E$21, IF(AND(E5&gt;59,E5&lt;72), $E$22,IF(AND(E5&gt;71,E5&lt;84), $E$23,IF(E5&gt;83,$E$24,0))))))))</f>
        <v>4036</v>
      </c>
      <c r="F7" s="12"/>
      <c r="G7" s="12"/>
    </row>
    <row r="8" spans="1:12" x14ac:dyDescent="0.35">
      <c r="A8" s="15"/>
      <c r="B8" s="15"/>
      <c r="C8" s="15"/>
      <c r="D8" s="37"/>
      <c r="E8" s="12"/>
      <c r="F8" s="12"/>
      <c r="G8" s="12"/>
    </row>
    <row r="9" spans="1:12" x14ac:dyDescent="0.35">
      <c r="A9" s="15"/>
      <c r="B9" s="15"/>
      <c r="C9" s="15"/>
      <c r="D9" s="37"/>
      <c r="E9" s="12"/>
      <c r="F9" s="12"/>
      <c r="G9" s="12"/>
    </row>
    <row r="10" spans="1:12" x14ac:dyDescent="0.35">
      <c r="A10" s="12"/>
      <c r="B10" s="4"/>
      <c r="C10" s="3"/>
      <c r="D10" s="3"/>
      <c r="E10" s="12"/>
      <c r="F10" s="6"/>
      <c r="G10" s="12"/>
    </row>
    <row r="11" spans="1:12" x14ac:dyDescent="0.35">
      <c r="A11" s="15"/>
      <c r="B11" s="8"/>
      <c r="C11" s="9"/>
      <c r="D11" s="10"/>
      <c r="E11" s="12"/>
      <c r="F11" s="11"/>
      <c r="G11" s="12"/>
    </row>
    <row r="12" spans="1:12" x14ac:dyDescent="0.35">
      <c r="A12" s="12"/>
      <c r="B12" s="12"/>
      <c r="C12" s="12"/>
      <c r="D12" s="12"/>
      <c r="E12" s="12"/>
      <c r="F12" s="12"/>
      <c r="G12" s="12"/>
    </row>
    <row r="13" spans="1:12" x14ac:dyDescent="0.35">
      <c r="A13" s="12"/>
      <c r="B13" s="12"/>
      <c r="C13" s="12"/>
      <c r="D13" s="12"/>
      <c r="E13" s="12"/>
      <c r="F13" s="12"/>
      <c r="G13" s="12"/>
    </row>
    <row r="14" spans="1:12" ht="15.75" customHeight="1" thickBot="1" x14ac:dyDescent="0.4">
      <c r="A14" s="14"/>
      <c r="B14" s="14"/>
      <c r="C14" s="14"/>
      <c r="D14" s="14"/>
      <c r="E14" s="14"/>
      <c r="F14" s="14"/>
      <c r="G14" s="67"/>
      <c r="H14" s="20"/>
      <c r="I14" s="20"/>
      <c r="J14" s="19"/>
    </row>
    <row r="15" spans="1:12" ht="48.75" customHeight="1" thickBot="1" x14ac:dyDescent="0.4">
      <c r="A15" s="137" t="s">
        <v>47</v>
      </c>
      <c r="B15" s="138"/>
      <c r="C15" s="138"/>
      <c r="D15" s="138"/>
      <c r="E15" s="139"/>
      <c r="H15" s="153" t="s">
        <v>44</v>
      </c>
      <c r="I15" s="154"/>
      <c r="K15" s="52"/>
      <c r="L15" s="13"/>
    </row>
    <row r="16" spans="1:12" s="13" customFormat="1" ht="44.25" customHeight="1" x14ac:dyDescent="0.35">
      <c r="A16" s="64"/>
      <c r="B16" s="65"/>
      <c r="C16" s="65"/>
      <c r="D16" s="47" t="s">
        <v>7</v>
      </c>
      <c r="E16" s="38" t="s">
        <v>4</v>
      </c>
      <c r="F16"/>
      <c r="G16"/>
      <c r="H16" s="79" t="s">
        <v>34</v>
      </c>
      <c r="I16" s="105">
        <v>57233</v>
      </c>
      <c r="J16" s="110" t="s">
        <v>43</v>
      </c>
    </row>
    <row r="17" spans="1:10" s="57" customFormat="1" ht="30" customHeight="1" x14ac:dyDescent="0.35">
      <c r="A17" s="58" t="s">
        <v>1</v>
      </c>
      <c r="B17" s="62">
        <v>0</v>
      </c>
      <c r="C17" s="59" t="s">
        <v>14</v>
      </c>
      <c r="D17" s="18">
        <v>48432</v>
      </c>
      <c r="E17" s="39">
        <f>D17/12</f>
        <v>4036</v>
      </c>
      <c r="F17"/>
      <c r="G17"/>
      <c r="H17" s="79" t="s">
        <v>35</v>
      </c>
      <c r="I17" s="105">
        <v>59130</v>
      </c>
      <c r="J17" s="110" t="s">
        <v>50</v>
      </c>
    </row>
    <row r="18" spans="1:10" s="57" customFormat="1" ht="30" customHeight="1" x14ac:dyDescent="0.35">
      <c r="A18" s="54" t="s">
        <v>1</v>
      </c>
      <c r="B18" s="61">
        <v>1</v>
      </c>
      <c r="C18" s="55" t="s">
        <v>15</v>
      </c>
      <c r="D18" s="18">
        <v>48804</v>
      </c>
      <c r="E18" s="39">
        <f t="shared" ref="E18:E22" si="0">D18/12</f>
        <v>4067</v>
      </c>
      <c r="F18"/>
      <c r="G18"/>
      <c r="H18" s="79" t="s">
        <v>36</v>
      </c>
      <c r="I18" s="105">
        <v>61453</v>
      </c>
      <c r="J18"/>
    </row>
    <row r="19" spans="1:10" s="57" customFormat="1" ht="30" customHeight="1" x14ac:dyDescent="0.35">
      <c r="A19" s="54" t="s">
        <v>1</v>
      </c>
      <c r="B19" s="61">
        <v>2</v>
      </c>
      <c r="C19" s="55" t="s">
        <v>16</v>
      </c>
      <c r="D19" s="18">
        <v>49188</v>
      </c>
      <c r="E19" s="39">
        <f t="shared" si="0"/>
        <v>4099</v>
      </c>
      <c r="F19"/>
      <c r="G19"/>
      <c r="H19" s="79" t="s">
        <v>37</v>
      </c>
      <c r="I19" s="105">
        <v>63879</v>
      </c>
      <c r="J19"/>
    </row>
    <row r="20" spans="1:10" s="57" customFormat="1" ht="30" customHeight="1" x14ac:dyDescent="0.35">
      <c r="A20" s="54" t="s">
        <v>1</v>
      </c>
      <c r="B20" s="61">
        <v>3</v>
      </c>
      <c r="C20" s="55" t="s">
        <v>17</v>
      </c>
      <c r="D20" s="18">
        <v>51324</v>
      </c>
      <c r="E20" s="39">
        <f t="shared" si="0"/>
        <v>4277</v>
      </c>
      <c r="F20"/>
      <c r="G20"/>
      <c r="H20" s="79" t="s">
        <v>38</v>
      </c>
      <c r="I20" s="105"/>
      <c r="J20"/>
    </row>
    <row r="21" spans="1:10" s="57" customFormat="1" ht="30" customHeight="1" x14ac:dyDescent="0.35">
      <c r="A21" s="54" t="s">
        <v>1</v>
      </c>
      <c r="B21" s="61">
        <v>4</v>
      </c>
      <c r="C21" s="55" t="s">
        <v>18</v>
      </c>
      <c r="D21" s="18">
        <v>53184</v>
      </c>
      <c r="E21" s="39">
        <f t="shared" si="0"/>
        <v>4432</v>
      </c>
      <c r="F21"/>
      <c r="G21"/>
      <c r="H21" s="79" t="s">
        <v>39</v>
      </c>
      <c r="I21" s="105"/>
      <c r="J21"/>
    </row>
    <row r="22" spans="1:10" s="57" customFormat="1" ht="30" customHeight="1" x14ac:dyDescent="0.35">
      <c r="A22" s="54" t="s">
        <v>1</v>
      </c>
      <c r="B22" s="61">
        <v>5</v>
      </c>
      <c r="C22" s="55" t="s">
        <v>19</v>
      </c>
      <c r="D22" s="18">
        <v>55308</v>
      </c>
      <c r="E22" s="39">
        <f t="shared" si="0"/>
        <v>4609</v>
      </c>
      <c r="F22"/>
      <c r="G22"/>
      <c r="H22" s="79" t="s">
        <v>40</v>
      </c>
      <c r="I22" s="105"/>
      <c r="J22"/>
    </row>
    <row r="23" spans="1:10" s="57" customFormat="1" ht="30" customHeight="1" thickBot="1" x14ac:dyDescent="0.4">
      <c r="A23" s="54" t="s">
        <v>1</v>
      </c>
      <c r="B23" s="55">
        <v>6</v>
      </c>
      <c r="C23" s="55" t="s">
        <v>20</v>
      </c>
      <c r="D23" s="18">
        <v>57528</v>
      </c>
      <c r="E23" s="39">
        <f>D23/12</f>
        <v>4794</v>
      </c>
      <c r="F23"/>
      <c r="G23"/>
      <c r="H23" s="90" t="s">
        <v>41</v>
      </c>
      <c r="I23" s="106"/>
      <c r="J23"/>
    </row>
    <row r="24" spans="1:10" s="57" customFormat="1" ht="30" customHeight="1" thickBot="1" x14ac:dyDescent="0.4">
      <c r="A24" s="63" t="s">
        <v>1</v>
      </c>
      <c r="B24" s="56" t="s">
        <v>2</v>
      </c>
      <c r="C24" s="56" t="s">
        <v>21</v>
      </c>
      <c r="D24" s="45">
        <v>59736</v>
      </c>
      <c r="E24" s="46">
        <f t="shared" ref="E24" si="1">D24/12</f>
        <v>4978</v>
      </c>
      <c r="F24"/>
      <c r="G24"/>
      <c r="H24"/>
      <c r="I24"/>
      <c r="J24"/>
    </row>
    <row r="28" spans="1:10" ht="46.5" customHeight="1" x14ac:dyDescent="0.35"/>
  </sheetData>
  <mergeCells count="4">
    <mergeCell ref="A5:D5"/>
    <mergeCell ref="A15:E15"/>
    <mergeCell ref="A1:G1"/>
    <mergeCell ref="H15:I15"/>
  </mergeCells>
  <dataValidations disablePrompts="1" count="1">
    <dataValidation type="whole" allowBlank="1" showInputMessage="1" showErrorMessage="1" sqref="E6" xr:uid="{00000000-0002-0000-0B00-000000000000}">
      <formula1>0</formula1>
      <formula2>12</formula2>
    </dataValidation>
  </dataValidations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Y28"/>
  <sheetViews>
    <sheetView workbookViewId="0">
      <selection sqref="A1:XFD1048576"/>
    </sheetView>
  </sheetViews>
  <sheetFormatPr defaultRowHeight="14.5" x14ac:dyDescent="0.35"/>
  <cols>
    <col min="1" max="1" width="9" customWidth="1"/>
    <col min="2" max="2" width="6.26953125" customWidth="1"/>
    <col min="3" max="3" width="9.7265625" customWidth="1"/>
    <col min="4" max="4" width="8.54296875" customWidth="1"/>
    <col min="5" max="5" width="11.54296875" customWidth="1"/>
    <col min="6" max="6" width="9.54296875" customWidth="1"/>
    <col min="7" max="7" width="10" customWidth="1"/>
    <col min="8" max="8" width="11.7265625" customWidth="1"/>
    <col min="9" max="9" width="9.7265625" customWidth="1"/>
    <col min="10" max="10" width="13.1796875" customWidth="1"/>
    <col min="11" max="11" width="10.26953125" customWidth="1"/>
    <col min="12" max="12" width="12.81640625" customWidth="1"/>
    <col min="18" max="18" width="5.7265625" customWidth="1"/>
    <col min="23" max="23" width="9.81640625" customWidth="1"/>
    <col min="25" max="25" width="11.453125" customWidth="1"/>
  </cols>
  <sheetData>
    <row r="1" spans="1:24" ht="21" customHeight="1" x14ac:dyDescent="0.5">
      <c r="A1" s="155" t="s">
        <v>25</v>
      </c>
      <c r="B1" s="156"/>
      <c r="C1" s="156"/>
      <c r="D1" s="156"/>
      <c r="E1" s="156"/>
      <c r="F1" s="156"/>
      <c r="G1" s="157"/>
    </row>
    <row r="2" spans="1:24" x14ac:dyDescent="0.35">
      <c r="A2" s="30" t="s">
        <v>11</v>
      </c>
      <c r="B2" s="1"/>
      <c r="C2" s="1"/>
      <c r="D2" s="1"/>
      <c r="E2" s="1"/>
      <c r="F2" s="1"/>
      <c r="G2" s="2"/>
    </row>
    <row r="3" spans="1:24" x14ac:dyDescent="0.35">
      <c r="A3" s="12"/>
      <c r="B3" s="26"/>
      <c r="C3" s="1"/>
      <c r="D3" s="1"/>
      <c r="E3" s="1"/>
      <c r="F3" s="1"/>
      <c r="G3" s="2"/>
    </row>
    <row r="4" spans="1:24" x14ac:dyDescent="0.35">
      <c r="A4" s="27"/>
      <c r="B4" s="28"/>
      <c r="C4" s="1"/>
      <c r="D4" s="1"/>
      <c r="E4" s="29"/>
      <c r="F4" s="6"/>
      <c r="G4" s="1"/>
    </row>
    <row r="5" spans="1:24" ht="26.25" customHeight="1" x14ac:dyDescent="0.35">
      <c r="A5" s="147" t="s">
        <v>22</v>
      </c>
      <c r="B5" s="147"/>
      <c r="C5" s="147"/>
      <c r="D5" s="147"/>
      <c r="E5" s="33"/>
      <c r="F5" s="6" t="str">
        <f>IF($E$5="","&lt;&lt; Enter value","")</f>
        <v>&lt;&lt; Enter value</v>
      </c>
      <c r="G5" s="3"/>
    </row>
    <row r="6" spans="1:24" x14ac:dyDescent="0.35">
      <c r="A6" s="23" t="s">
        <v>0</v>
      </c>
      <c r="B6" s="24"/>
      <c r="C6" s="3"/>
      <c r="D6" s="3"/>
      <c r="E6" s="7">
        <f>IF(E5&lt;12,$B$17, IF(AND(E5&gt;11,E5&lt;24), $B$18, IF(AND(E5&gt;23,E5&lt;36),$B$19, IF(AND(E5&gt;35,E5&lt;48), $B$20, IF(AND(E5&gt;47, E5&lt;60), $B$21, IF(AND(E5&gt;59,E5&lt;72), $B$22,IF(AND(E5&gt;71,E5&lt;84), $B$23,IF(E5&gt;83,$B$24,0))))))))</f>
        <v>0</v>
      </c>
      <c r="F6" s="6" t="str">
        <f>IF($E$6="","&lt;&lt; Enter non-negative value","")</f>
        <v/>
      </c>
      <c r="G6" s="3"/>
    </row>
    <row r="7" spans="1:24" x14ac:dyDescent="0.35">
      <c r="A7" s="15" t="s">
        <v>9</v>
      </c>
      <c r="B7" s="4"/>
      <c r="C7" s="3"/>
      <c r="D7" s="5"/>
      <c r="E7" s="21">
        <f>IF(E5&lt;12,$E$17, IF(AND(E5&gt;11,E5&lt;24), $E$18, IF(AND(E5&gt;23,E5&lt;36),$E$19, IF(AND(E5&gt;35,E5&lt;48), $E$20, IF(AND(E5&gt;47, E5&lt;60), $E$21, IF(AND(E5&gt;59,E5&lt;72), $E$22,IF(AND(E5&gt;71,E5&lt;84), $E$23,IF(E5&gt;83,$E$24,0))))))))</f>
        <v>3957</v>
      </c>
      <c r="F7" s="12"/>
      <c r="G7" s="12"/>
    </row>
    <row r="8" spans="1:24" x14ac:dyDescent="0.35">
      <c r="A8" s="15" t="s">
        <v>12</v>
      </c>
      <c r="B8" s="4"/>
      <c r="C8" s="3"/>
      <c r="D8" s="5"/>
      <c r="E8" s="21">
        <f>IF(E5&lt;12,$F$17, IF(AND(E5&gt;11,E5&lt;24), $F$18, IF(AND(E5&gt;23,E5&lt;36),$F$19, IF(AND(E5&gt;35,E5&lt;48), $F$20, IF(AND(E5&gt;47, E5&lt;60), $F$21, IF(AND(E5&gt;59,E5&lt;72), $F$22,IF(AND(E5&gt;71,E5&lt;84), $F$23,IF(E5&gt;83,$F$24,0))))))))</f>
        <v>1704</v>
      </c>
      <c r="F8" s="66"/>
      <c r="G8" s="26"/>
    </row>
    <row r="9" spans="1:24" x14ac:dyDescent="0.35">
      <c r="A9" s="15" t="s">
        <v>8</v>
      </c>
      <c r="B9" s="4"/>
      <c r="C9" s="3"/>
      <c r="D9" s="5"/>
      <c r="E9" s="22">
        <f>IF(E5&lt;12,$H$17, IF(AND(E5&gt;11,E5&lt;24), $H$18, IF(AND(E5&gt;23,E5&lt;36),$H$19, IF(AND(E5&gt;35,E5&lt;48), $H$20, IF(AND(E5&gt;47, E5&lt;60), $H$21, IF(AND(E5&gt;59,E5&lt;72), $H$22,IF(AND(E5&gt;71,E5&lt;84), $H$23,IF(E5&gt;83,$H$24,0))))))))</f>
        <v>3.4642595755062212E-2</v>
      </c>
      <c r="F9" s="12"/>
      <c r="G9" s="12"/>
    </row>
    <row r="10" spans="1:24" x14ac:dyDescent="0.35">
      <c r="A10" s="12"/>
      <c r="B10" s="4"/>
      <c r="C10" s="3"/>
      <c r="D10" s="3"/>
      <c r="E10" s="3"/>
      <c r="F10" s="3"/>
      <c r="G10" s="6"/>
    </row>
    <row r="11" spans="1:24" x14ac:dyDescent="0.35">
      <c r="A11" s="12"/>
      <c r="B11" s="8"/>
      <c r="C11" s="9"/>
      <c r="D11" s="10"/>
      <c r="E11" s="10"/>
      <c r="F11" s="11"/>
      <c r="G11" s="11"/>
    </row>
    <row r="12" spans="1:24" x14ac:dyDescent="0.35">
      <c r="A12" s="15" t="s">
        <v>13</v>
      </c>
      <c r="B12" s="12"/>
      <c r="C12" s="12"/>
      <c r="D12" s="12"/>
      <c r="E12" s="53">
        <f>(E7)*12+E8</f>
        <v>49188</v>
      </c>
      <c r="F12" s="12"/>
      <c r="G12" s="12"/>
    </row>
    <row r="13" spans="1:24" x14ac:dyDescent="0.35">
      <c r="A13" s="12"/>
      <c r="B13" s="12"/>
      <c r="C13" s="12"/>
      <c r="D13" s="12"/>
      <c r="E13" s="12"/>
      <c r="F13" s="12"/>
      <c r="G13" s="12"/>
    </row>
    <row r="14" spans="1:24" ht="15" thickBot="1" x14ac:dyDescent="0.4">
      <c r="A14" s="14"/>
      <c r="B14" s="14"/>
      <c r="C14" s="14"/>
      <c r="D14" s="14"/>
      <c r="E14" s="14"/>
      <c r="F14" s="14"/>
      <c r="G14" s="14"/>
      <c r="I14" s="19"/>
    </row>
    <row r="15" spans="1:24" ht="47.25" customHeight="1" thickBot="1" x14ac:dyDescent="0.4">
      <c r="A15" s="140" t="s">
        <v>49</v>
      </c>
      <c r="B15" s="141"/>
      <c r="C15" s="141"/>
      <c r="D15" s="141"/>
      <c r="E15" s="142"/>
      <c r="F15" s="140" t="s">
        <v>24</v>
      </c>
      <c r="G15" s="141"/>
      <c r="H15" s="142"/>
      <c r="I15" s="140" t="s">
        <v>45</v>
      </c>
      <c r="J15" s="142"/>
    </row>
    <row r="16" spans="1:24" s="13" customFormat="1" ht="37.5" customHeight="1" x14ac:dyDescent="0.35">
      <c r="A16" s="70"/>
      <c r="B16" s="71"/>
      <c r="C16" s="71"/>
      <c r="D16" s="72" t="s">
        <v>7</v>
      </c>
      <c r="E16" s="73" t="s">
        <v>4</v>
      </c>
      <c r="F16" s="75" t="s">
        <v>5</v>
      </c>
      <c r="G16" s="72" t="s">
        <v>4</v>
      </c>
      <c r="H16" s="73" t="s">
        <v>6</v>
      </c>
      <c r="I16" s="72" t="s">
        <v>7</v>
      </c>
      <c r="J16" s="73" t="s">
        <v>4</v>
      </c>
      <c r="N16"/>
      <c r="O16"/>
      <c r="P16"/>
      <c r="Q16"/>
      <c r="R16"/>
      <c r="S16"/>
      <c r="T16"/>
      <c r="U16"/>
      <c r="V16"/>
      <c r="W16"/>
      <c r="X16"/>
    </row>
    <row r="17" spans="1:25" ht="30" customHeight="1" x14ac:dyDescent="0.35">
      <c r="A17" s="43" t="s">
        <v>1</v>
      </c>
      <c r="B17" s="61">
        <v>0</v>
      </c>
      <c r="C17" s="55" t="s">
        <v>14</v>
      </c>
      <c r="D17" s="17">
        <v>47484</v>
      </c>
      <c r="E17" s="39">
        <f>D17/12</f>
        <v>3957</v>
      </c>
      <c r="F17" s="60">
        <f t="shared" ref="F17:F22" si="0">I17-D17</f>
        <v>1704</v>
      </c>
      <c r="G17" s="17">
        <f>F17/12</f>
        <v>142</v>
      </c>
      <c r="H17" s="48">
        <f t="shared" ref="H17:H22" si="1">G17/J17</f>
        <v>3.4642595755062212E-2</v>
      </c>
      <c r="I17" s="18">
        <v>49188</v>
      </c>
      <c r="J17" s="39">
        <f>I17/12</f>
        <v>4099</v>
      </c>
      <c r="Y17" s="25"/>
    </row>
    <row r="18" spans="1:25" ht="30" customHeight="1" x14ac:dyDescent="0.35">
      <c r="A18" s="43" t="s">
        <v>1</v>
      </c>
      <c r="B18" s="61">
        <v>1</v>
      </c>
      <c r="C18" s="55" t="s">
        <v>15</v>
      </c>
      <c r="D18" s="17">
        <v>47844</v>
      </c>
      <c r="E18" s="39">
        <f t="shared" ref="E18:E24" si="2">D18/12</f>
        <v>3987</v>
      </c>
      <c r="F18" s="60">
        <f t="shared" si="0"/>
        <v>3480</v>
      </c>
      <c r="G18" s="17">
        <f t="shared" ref="G18:G22" si="3">F18/12</f>
        <v>290</v>
      </c>
      <c r="H18" s="48">
        <f t="shared" si="1"/>
        <v>6.7804535889642276E-2</v>
      </c>
      <c r="I18" s="18">
        <v>51324</v>
      </c>
      <c r="J18" s="39">
        <f t="shared" ref="J18:J22" si="4">I18/12</f>
        <v>4277</v>
      </c>
      <c r="Y18" s="25"/>
    </row>
    <row r="19" spans="1:25" ht="30" customHeight="1" x14ac:dyDescent="0.35">
      <c r="A19" s="43" t="s">
        <v>1</v>
      </c>
      <c r="B19" s="61">
        <v>2</v>
      </c>
      <c r="C19" s="55" t="s">
        <v>16</v>
      </c>
      <c r="D19" s="17">
        <v>48216</v>
      </c>
      <c r="E19" s="39">
        <f t="shared" si="2"/>
        <v>4018</v>
      </c>
      <c r="F19" s="60">
        <f t="shared" si="0"/>
        <v>4968</v>
      </c>
      <c r="G19" s="17">
        <f t="shared" si="3"/>
        <v>414</v>
      </c>
      <c r="H19" s="48">
        <f t="shared" si="1"/>
        <v>9.3411552346570392E-2</v>
      </c>
      <c r="I19" s="18">
        <v>53184</v>
      </c>
      <c r="J19" s="39">
        <f t="shared" si="4"/>
        <v>4432</v>
      </c>
      <c r="Y19" s="25"/>
    </row>
    <row r="20" spans="1:25" ht="30" customHeight="1" x14ac:dyDescent="0.35">
      <c r="A20" s="43" t="s">
        <v>1</v>
      </c>
      <c r="B20" s="61">
        <v>3</v>
      </c>
      <c r="C20" s="55" t="s">
        <v>17</v>
      </c>
      <c r="D20" s="17">
        <v>50316</v>
      </c>
      <c r="E20" s="39">
        <f t="shared" si="2"/>
        <v>4193</v>
      </c>
      <c r="F20" s="60">
        <f t="shared" si="0"/>
        <v>4992</v>
      </c>
      <c r="G20" s="17">
        <f t="shared" si="3"/>
        <v>416</v>
      </c>
      <c r="H20" s="48">
        <f t="shared" si="1"/>
        <v>9.0258190496853977E-2</v>
      </c>
      <c r="I20" s="18">
        <v>55308</v>
      </c>
      <c r="J20" s="39">
        <f t="shared" si="4"/>
        <v>4609</v>
      </c>
      <c r="Y20" s="25"/>
    </row>
    <row r="21" spans="1:25" ht="30" customHeight="1" x14ac:dyDescent="0.35">
      <c r="A21" s="43" t="s">
        <v>1</v>
      </c>
      <c r="B21" s="61">
        <v>4</v>
      </c>
      <c r="C21" s="55" t="s">
        <v>18</v>
      </c>
      <c r="D21" s="17">
        <v>52140</v>
      </c>
      <c r="E21" s="39">
        <f t="shared" si="2"/>
        <v>4345</v>
      </c>
      <c r="F21" s="60">
        <f t="shared" si="0"/>
        <v>5388</v>
      </c>
      <c r="G21" s="17">
        <f t="shared" si="3"/>
        <v>449</v>
      </c>
      <c r="H21" s="48">
        <f t="shared" si="1"/>
        <v>9.3658740091781392E-2</v>
      </c>
      <c r="I21" s="18">
        <v>57528</v>
      </c>
      <c r="J21" s="39">
        <f t="shared" si="4"/>
        <v>4794</v>
      </c>
      <c r="Y21" s="25"/>
    </row>
    <row r="22" spans="1:25" ht="30" customHeight="1" x14ac:dyDescent="0.35">
      <c r="A22" s="43" t="s">
        <v>1</v>
      </c>
      <c r="B22" s="61">
        <v>5</v>
      </c>
      <c r="C22" s="55" t="s">
        <v>19</v>
      </c>
      <c r="D22" s="17">
        <v>54228</v>
      </c>
      <c r="E22" s="39">
        <f t="shared" si="2"/>
        <v>4519</v>
      </c>
      <c r="F22" s="60">
        <f t="shared" si="0"/>
        <v>5508</v>
      </c>
      <c r="G22" s="17">
        <f t="shared" si="3"/>
        <v>459</v>
      </c>
      <c r="H22" s="48">
        <f t="shared" si="1"/>
        <v>9.2205705102450783E-2</v>
      </c>
      <c r="I22" s="18">
        <v>59736</v>
      </c>
      <c r="J22" s="39">
        <f t="shared" si="4"/>
        <v>4978</v>
      </c>
      <c r="Y22" s="25"/>
    </row>
    <row r="23" spans="1:25" ht="30" customHeight="1" x14ac:dyDescent="0.35">
      <c r="A23" s="43" t="s">
        <v>1</v>
      </c>
      <c r="B23" s="55">
        <v>6</v>
      </c>
      <c r="C23" s="55" t="s">
        <v>20</v>
      </c>
      <c r="D23" s="17">
        <v>56400</v>
      </c>
      <c r="E23" s="39">
        <f>D23/12</f>
        <v>4700</v>
      </c>
      <c r="F23" s="68"/>
      <c r="G23" s="31"/>
      <c r="H23" s="49"/>
      <c r="I23" s="32"/>
      <c r="J23" s="40"/>
    </row>
    <row r="24" spans="1:25" ht="30" customHeight="1" thickBot="1" x14ac:dyDescent="0.4">
      <c r="A24" s="44" t="s">
        <v>1</v>
      </c>
      <c r="B24" s="56" t="s">
        <v>2</v>
      </c>
      <c r="C24" s="56" t="s">
        <v>21</v>
      </c>
      <c r="D24" s="74">
        <v>58560</v>
      </c>
      <c r="E24" s="46">
        <f t="shared" si="2"/>
        <v>4880</v>
      </c>
      <c r="F24" s="69"/>
      <c r="G24" s="50"/>
      <c r="H24" s="51"/>
      <c r="I24" s="41"/>
      <c r="J24" s="42"/>
    </row>
    <row r="28" spans="1:25" ht="18.75" customHeight="1" x14ac:dyDescent="0.35">
      <c r="G28" s="25"/>
    </row>
  </sheetData>
  <mergeCells count="5">
    <mergeCell ref="A1:G1"/>
    <mergeCell ref="A5:D5"/>
    <mergeCell ref="A15:E15"/>
    <mergeCell ref="F15:H15"/>
    <mergeCell ref="I15:J15"/>
  </mergeCells>
  <dataValidations disablePrompts="1" count="2">
    <dataValidation type="whole" allowBlank="1" showInputMessage="1" showErrorMessage="1" sqref="E6" xr:uid="{00000000-0002-0000-0C00-000000000000}">
      <formula1>0</formula1>
      <formula2>12</formula2>
    </dataValidation>
    <dataValidation type="date" allowBlank="1" showInputMessage="1" showErrorMessage="1" sqref="E4" xr:uid="{00000000-0002-0000-0C00-000001000000}">
      <formula1>40087</formula1>
      <formula2>43373</formula2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CAE52-4A34-4D9C-A96B-6BC2CF52DA71}">
  <sheetPr>
    <tabColor theme="9" tint="0.39997558519241921"/>
  </sheetPr>
  <dimension ref="A1:U28"/>
  <sheetViews>
    <sheetView tabSelected="1" workbookViewId="0">
      <selection activeCell="A15" sqref="A15:E15"/>
    </sheetView>
  </sheetViews>
  <sheetFormatPr defaultRowHeight="14.5" x14ac:dyDescent="0.35"/>
  <cols>
    <col min="1" max="1" width="11.26953125" customWidth="1"/>
    <col min="2" max="2" width="6.1796875" customWidth="1"/>
    <col min="4" max="4" width="8.81640625" customWidth="1"/>
    <col min="5" max="6" width="10.81640625" customWidth="1"/>
    <col min="7" max="7" width="9.81640625" bestFit="1" customWidth="1"/>
    <col min="8" max="8" width="11.7265625" customWidth="1"/>
    <col min="9" max="9" width="10" customWidth="1"/>
    <col min="10" max="10" width="12.26953125" customWidth="1"/>
    <col min="11" max="11" width="12.7265625" customWidth="1"/>
    <col min="21" max="21" width="9.81640625" bestFit="1" customWidth="1"/>
  </cols>
  <sheetData>
    <row r="1" spans="1:21" ht="21" x14ac:dyDescent="0.5">
      <c r="A1" s="148" t="s">
        <v>83</v>
      </c>
      <c r="B1" s="158"/>
      <c r="C1" s="158"/>
      <c r="D1" s="158"/>
      <c r="E1" s="158"/>
      <c r="F1" s="158"/>
      <c r="G1" s="158"/>
    </row>
    <row r="2" spans="1:21" x14ac:dyDescent="0.35">
      <c r="A2" s="159" t="s">
        <v>10</v>
      </c>
      <c r="B2" s="160"/>
      <c r="C2" s="35"/>
      <c r="D2" s="35"/>
      <c r="E2" s="1"/>
      <c r="F2" s="2"/>
      <c r="G2" s="12"/>
    </row>
    <row r="3" spans="1:21" x14ac:dyDescent="0.35">
      <c r="A3" s="36"/>
      <c r="B3" s="160"/>
      <c r="C3" s="35"/>
      <c r="D3" s="35"/>
      <c r="E3" s="1"/>
      <c r="F3" s="2"/>
      <c r="G3" s="12"/>
    </row>
    <row r="4" spans="1:21" x14ac:dyDescent="0.35">
      <c r="A4" s="36"/>
      <c r="B4" s="160"/>
      <c r="C4" s="35"/>
      <c r="D4" s="35"/>
      <c r="E4" s="6"/>
      <c r="F4" s="1"/>
      <c r="G4" s="12"/>
    </row>
    <row r="5" spans="1:21" ht="25.5" customHeight="1" x14ac:dyDescent="0.35">
      <c r="A5" s="147" t="s">
        <v>23</v>
      </c>
      <c r="B5" s="147"/>
      <c r="C5" s="147"/>
      <c r="D5" s="147"/>
      <c r="E5" s="33"/>
      <c r="F5" s="6" t="str">
        <f>IF($E$5="","&lt;&lt; Enter value","")</f>
        <v>&lt;&lt; Enter value</v>
      </c>
      <c r="G5" s="12"/>
    </row>
    <row r="6" spans="1:21" x14ac:dyDescent="0.35">
      <c r="A6" s="15" t="s">
        <v>0</v>
      </c>
      <c r="B6" s="36"/>
      <c r="C6" s="15"/>
      <c r="D6" s="15"/>
      <c r="E6" s="7">
        <f>IF(E5&lt;12,$B$17, IF(AND(E5&gt;11,E5&lt;24), $B$18, IF(AND(E5&gt;23,E5&lt;36),$B$19, IF(AND(E5&gt;35,E5&lt;48), $B$20, IF(AND(E5&gt;47, E5&lt;60), $B$21, IF(AND(E5&gt;59,E5&lt;72), $B$22,IF(AND(E5&gt;71,E5&lt;84), $B$23,IF(E5&gt;83,$B$24,0))))))))</f>
        <v>0</v>
      </c>
      <c r="F6" s="6" t="str">
        <f>IF($E$6="","&lt;&lt; Enter non-negative value","")</f>
        <v/>
      </c>
      <c r="G6" s="12"/>
    </row>
    <row r="7" spans="1:21" x14ac:dyDescent="0.35">
      <c r="A7" s="15" t="s">
        <v>9</v>
      </c>
      <c r="B7" s="15"/>
      <c r="C7" s="15"/>
      <c r="D7" s="37"/>
      <c r="E7" s="21">
        <f>IF(E5&lt;12,$E$17, IF(AND(E5&gt;11,E5&lt;24), $E$18, IF(AND(E5&gt;23,E5&lt;36),$E$19, IF(AND(E5&gt;35,E5&lt;48), $E$20, IF(AND(E5&gt;47, E5&lt;60), $E$21, IF(AND(E5&gt;59,E5&lt;72), $E$22,IF(AND(E5&gt;71,E5&lt;84), $E$23,IF(E5&gt;83,$E$24,0))))))))</f>
        <v>5186</v>
      </c>
      <c r="F7" s="12"/>
      <c r="G7" s="12"/>
    </row>
    <row r="8" spans="1:21" x14ac:dyDescent="0.35">
      <c r="A8" s="15"/>
      <c r="B8" s="15"/>
      <c r="C8" s="15"/>
      <c r="D8" s="37"/>
      <c r="E8" s="12"/>
      <c r="F8" s="12"/>
      <c r="G8" s="12"/>
    </row>
    <row r="9" spans="1:21" x14ac:dyDescent="0.35">
      <c r="A9" s="15"/>
      <c r="B9" s="15"/>
      <c r="C9" s="15"/>
      <c r="D9" s="37"/>
      <c r="E9" s="12"/>
      <c r="F9" s="12"/>
      <c r="G9" s="12"/>
    </row>
    <row r="10" spans="1:21" x14ac:dyDescent="0.35">
      <c r="A10" s="12"/>
      <c r="B10" s="4"/>
      <c r="C10" s="3"/>
      <c r="D10" s="3"/>
      <c r="E10" s="12"/>
      <c r="F10" s="6"/>
      <c r="G10" s="12"/>
    </row>
    <row r="11" spans="1:21" x14ac:dyDescent="0.35">
      <c r="A11" s="15"/>
      <c r="B11" s="8"/>
      <c r="C11" s="11"/>
      <c r="D11" s="10"/>
      <c r="E11" s="12"/>
      <c r="F11" s="11"/>
      <c r="G11" s="12"/>
    </row>
    <row r="12" spans="1:21" x14ac:dyDescent="0.35">
      <c r="A12" s="12"/>
      <c r="B12" s="12"/>
      <c r="C12" s="12"/>
      <c r="D12" s="12"/>
      <c r="E12" s="12"/>
      <c r="F12" s="12"/>
      <c r="G12" s="12"/>
    </row>
    <row r="13" spans="1:21" x14ac:dyDescent="0.35">
      <c r="A13" s="12"/>
      <c r="B13" s="12"/>
      <c r="C13" s="12"/>
      <c r="D13" s="12"/>
      <c r="E13" s="12"/>
      <c r="F13" s="12"/>
      <c r="G13" s="12"/>
    </row>
    <row r="14" spans="1:21" ht="15" thickBot="1" x14ac:dyDescent="0.4">
      <c r="A14" s="14"/>
      <c r="B14" s="14"/>
      <c r="C14" s="14"/>
      <c r="D14" s="14"/>
      <c r="E14" s="14"/>
      <c r="F14" s="14"/>
      <c r="G14" s="67"/>
      <c r="H14" s="161"/>
      <c r="I14" s="161"/>
    </row>
    <row r="15" spans="1:21" ht="40.5" customHeight="1" thickBot="1" x14ac:dyDescent="0.4">
      <c r="A15" s="137" t="s">
        <v>78</v>
      </c>
      <c r="B15" s="138"/>
      <c r="C15" s="138"/>
      <c r="D15" s="138"/>
      <c r="E15" s="139"/>
      <c r="H15" s="150" t="s">
        <v>84</v>
      </c>
      <c r="I15" s="151"/>
      <c r="K15" s="13"/>
    </row>
    <row r="16" spans="1:21" s="13" customFormat="1" ht="29.5" thickBot="1" x14ac:dyDescent="0.4">
      <c r="A16" s="94"/>
      <c r="B16" s="94"/>
      <c r="C16" s="94"/>
      <c r="D16" s="95" t="s">
        <v>7</v>
      </c>
      <c r="E16" s="96" t="s">
        <v>4</v>
      </c>
      <c r="H16" s="79" t="s">
        <v>34</v>
      </c>
      <c r="I16" s="105">
        <v>91211</v>
      </c>
      <c r="K16" s="107" t="s">
        <v>42</v>
      </c>
      <c r="L16"/>
      <c r="Q16"/>
      <c r="R16"/>
      <c r="S16"/>
      <c r="T16"/>
      <c r="U16"/>
    </row>
    <row r="17" spans="1:21" s="57" customFormat="1" ht="29" x14ac:dyDescent="0.35">
      <c r="A17" s="97" t="s">
        <v>1</v>
      </c>
      <c r="B17" s="98">
        <v>0</v>
      </c>
      <c r="C17" s="99" t="s">
        <v>14</v>
      </c>
      <c r="D17" s="126">
        <v>62232</v>
      </c>
      <c r="E17" s="101">
        <f>D17/12</f>
        <v>5186</v>
      </c>
      <c r="H17" s="130" t="s">
        <v>35</v>
      </c>
      <c r="I17" s="105">
        <v>93829</v>
      </c>
      <c r="K17" s="110" t="s">
        <v>50</v>
      </c>
      <c r="L17"/>
      <c r="Q17"/>
      <c r="R17"/>
      <c r="S17"/>
      <c r="T17"/>
      <c r="U17"/>
    </row>
    <row r="18" spans="1:21" s="57" customFormat="1" ht="29" x14ac:dyDescent="0.35">
      <c r="A18" s="43" t="s">
        <v>1</v>
      </c>
      <c r="B18" s="61">
        <v>1</v>
      </c>
      <c r="C18" s="55" t="s">
        <v>15</v>
      </c>
      <c r="D18" s="126">
        <v>62652</v>
      </c>
      <c r="E18" s="39">
        <f t="shared" ref="E18:E24" si="0">D18/12</f>
        <v>5221</v>
      </c>
      <c r="H18" s="130" t="s">
        <v>36</v>
      </c>
      <c r="I18" s="105">
        <v>97035</v>
      </c>
      <c r="K18"/>
      <c r="L18"/>
      <c r="N18"/>
      <c r="Q18"/>
      <c r="R18"/>
      <c r="S18"/>
      <c r="T18"/>
      <c r="U18"/>
    </row>
    <row r="19" spans="1:21" s="57" customFormat="1" ht="29" x14ac:dyDescent="0.35">
      <c r="A19" s="43" t="s">
        <v>1</v>
      </c>
      <c r="B19" s="61">
        <v>2</v>
      </c>
      <c r="C19" s="55" t="s">
        <v>16</v>
      </c>
      <c r="D19" s="126">
        <v>63120</v>
      </c>
      <c r="E19" s="39">
        <f t="shared" si="0"/>
        <v>5260</v>
      </c>
      <c r="H19" s="130" t="s">
        <v>37</v>
      </c>
      <c r="I19" s="105">
        <v>100382</v>
      </c>
      <c r="K19"/>
      <c r="L19"/>
      <c r="Q19"/>
      <c r="R19"/>
      <c r="S19"/>
      <c r="T19"/>
      <c r="U19"/>
    </row>
    <row r="20" spans="1:21" s="57" customFormat="1" ht="29" x14ac:dyDescent="0.35">
      <c r="A20" s="43" t="s">
        <v>1</v>
      </c>
      <c r="B20" s="61">
        <v>3</v>
      </c>
      <c r="C20" s="55" t="s">
        <v>17</v>
      </c>
      <c r="D20" s="126">
        <v>65640</v>
      </c>
      <c r="E20" s="39">
        <f t="shared" si="0"/>
        <v>5470</v>
      </c>
      <c r="H20" s="130" t="s">
        <v>38</v>
      </c>
      <c r="I20" s="105">
        <v>103991</v>
      </c>
      <c r="K20"/>
      <c r="L20"/>
      <c r="Q20"/>
      <c r="R20"/>
      <c r="S20"/>
      <c r="T20"/>
      <c r="U20"/>
    </row>
    <row r="21" spans="1:21" s="57" customFormat="1" ht="29" x14ac:dyDescent="0.35">
      <c r="A21" s="43" t="s">
        <v>1</v>
      </c>
      <c r="B21" s="61">
        <v>4</v>
      </c>
      <c r="C21" s="55" t="s">
        <v>18</v>
      </c>
      <c r="D21" s="126">
        <v>67824</v>
      </c>
      <c r="E21" s="39">
        <f t="shared" si="0"/>
        <v>5652</v>
      </c>
      <c r="F21"/>
      <c r="G21"/>
      <c r="H21" s="130" t="s">
        <v>39</v>
      </c>
      <c r="I21" s="105">
        <v>107402</v>
      </c>
      <c r="J21"/>
      <c r="K21"/>
      <c r="L21"/>
      <c r="Q21"/>
    </row>
    <row r="22" spans="1:21" s="57" customFormat="1" ht="29" x14ac:dyDescent="0.35">
      <c r="A22" s="43" t="s">
        <v>1</v>
      </c>
      <c r="B22" s="61">
        <v>5</v>
      </c>
      <c r="C22" s="55" t="s">
        <v>19</v>
      </c>
      <c r="D22" s="126">
        <v>70344</v>
      </c>
      <c r="E22" s="39">
        <f t="shared" si="0"/>
        <v>5862</v>
      </c>
      <c r="F22"/>
      <c r="G22"/>
      <c r="H22" s="130" t="s">
        <v>40</v>
      </c>
      <c r="I22" s="105">
        <v>110565</v>
      </c>
      <c r="J22"/>
      <c r="K22"/>
      <c r="L22"/>
      <c r="Q22"/>
    </row>
    <row r="23" spans="1:21" s="57" customFormat="1" ht="29.5" thickBot="1" x14ac:dyDescent="0.4">
      <c r="A23" s="43" t="s">
        <v>1</v>
      </c>
      <c r="B23" s="55">
        <v>6</v>
      </c>
      <c r="C23" s="55" t="s">
        <v>20</v>
      </c>
      <c r="D23" s="126">
        <v>72960</v>
      </c>
      <c r="E23" s="39">
        <f>D23/12</f>
        <v>6080</v>
      </c>
      <c r="F23"/>
      <c r="G23"/>
      <c r="H23" s="90" t="s">
        <v>41</v>
      </c>
      <c r="I23" s="106">
        <v>115742</v>
      </c>
      <c r="J23"/>
      <c r="K23"/>
      <c r="L23"/>
      <c r="Q23"/>
    </row>
    <row r="24" spans="1:21" s="57" customFormat="1" ht="29.5" thickBot="1" x14ac:dyDescent="0.4">
      <c r="A24" s="44" t="s">
        <v>1</v>
      </c>
      <c r="B24" s="56" t="s">
        <v>2</v>
      </c>
      <c r="C24" s="56" t="s">
        <v>21</v>
      </c>
      <c r="D24" s="127">
        <v>75564</v>
      </c>
      <c r="E24" s="46">
        <f t="shared" si="0"/>
        <v>6297</v>
      </c>
      <c r="F24"/>
      <c r="G24"/>
      <c r="H24"/>
      <c r="I24"/>
      <c r="J24"/>
    </row>
    <row r="28" spans="1:21" ht="46.5" customHeight="1" x14ac:dyDescent="0.35"/>
  </sheetData>
  <mergeCells count="4">
    <mergeCell ref="A1:G1"/>
    <mergeCell ref="A5:D5"/>
    <mergeCell ref="A15:E15"/>
    <mergeCell ref="H15:I15"/>
  </mergeCells>
  <dataValidations count="1">
    <dataValidation type="whole" allowBlank="1" showInputMessage="1" showErrorMessage="1" sqref="E6" xr:uid="{DBAA348A-1BB3-42D5-8A8C-6E2044B50CE4}">
      <formula1>0</formula1>
      <formula2>12</formula2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A79B7-9181-45A7-8B6E-9C3E0737D267}">
  <sheetPr>
    <tabColor theme="8" tint="-0.249977111117893"/>
  </sheetPr>
  <dimension ref="A1:V28"/>
  <sheetViews>
    <sheetView workbookViewId="0">
      <selection activeCell="H22" sqref="H22"/>
    </sheetView>
  </sheetViews>
  <sheetFormatPr defaultRowHeight="14.5" x14ac:dyDescent="0.35"/>
  <cols>
    <col min="1" max="1" width="9" customWidth="1"/>
    <col min="2" max="2" width="6.26953125" customWidth="1"/>
    <col min="3" max="3" width="9.7265625" customWidth="1"/>
    <col min="4" max="4" width="8.54296875" customWidth="1"/>
    <col min="5" max="5" width="11.54296875" customWidth="1"/>
    <col min="6" max="6" width="9.54296875" customWidth="1"/>
    <col min="7" max="7" width="10" customWidth="1"/>
    <col min="8" max="8" width="11.7265625" customWidth="1"/>
    <col min="9" max="9" width="9.7265625" customWidth="1"/>
    <col min="10" max="10" width="13.1796875" customWidth="1"/>
    <col min="11" max="11" width="10.26953125" customWidth="1"/>
    <col min="14" max="14" width="12.1796875" customWidth="1"/>
    <col min="16" max="16" width="12" customWidth="1"/>
    <col min="17" max="17" width="9.54296875" customWidth="1"/>
    <col min="19" max="19" width="13.1796875" customWidth="1"/>
    <col min="20" max="20" width="10.36328125" customWidth="1"/>
    <col min="21" max="21" width="11.453125" customWidth="1"/>
  </cols>
  <sheetData>
    <row r="1" spans="1:22" ht="21" customHeight="1" thickBot="1" x14ac:dyDescent="0.55000000000000004">
      <c r="A1" s="143" t="s">
        <v>81</v>
      </c>
      <c r="B1" s="144"/>
      <c r="C1" s="144"/>
      <c r="D1" s="144"/>
      <c r="E1" s="144"/>
      <c r="F1" s="144"/>
      <c r="G1" s="145"/>
    </row>
    <row r="2" spans="1:22" x14ac:dyDescent="0.35">
      <c r="A2" s="77" t="s">
        <v>11</v>
      </c>
      <c r="B2" s="111"/>
      <c r="C2" s="76"/>
      <c r="D2" s="76"/>
      <c r="E2" s="76"/>
      <c r="F2" s="76"/>
      <c r="G2" s="78"/>
    </row>
    <row r="3" spans="1:22" x14ac:dyDescent="0.35">
      <c r="A3" s="79"/>
      <c r="B3" s="26"/>
      <c r="C3" s="1"/>
      <c r="D3" s="1"/>
      <c r="E3" s="1"/>
      <c r="F3" s="1"/>
      <c r="G3" s="80"/>
    </row>
    <row r="4" spans="1:22" x14ac:dyDescent="0.35">
      <c r="A4" s="81"/>
      <c r="B4" s="28"/>
      <c r="C4" s="1"/>
      <c r="D4" s="1"/>
      <c r="E4" s="29"/>
      <c r="F4" s="6"/>
      <c r="G4" s="82"/>
    </row>
    <row r="5" spans="1:22" ht="26.25" customHeight="1" x14ac:dyDescent="0.35">
      <c r="A5" s="146" t="s">
        <v>22</v>
      </c>
      <c r="B5" s="147"/>
      <c r="C5" s="147"/>
      <c r="D5" s="147"/>
      <c r="E5" s="33"/>
      <c r="F5" s="6" t="str">
        <f>IF($E$5="","&lt;&lt; Enter value","")</f>
        <v>&lt;&lt; Enter value</v>
      </c>
      <c r="G5" s="83"/>
    </row>
    <row r="6" spans="1:22" x14ac:dyDescent="0.35">
      <c r="A6" s="84" t="s">
        <v>0</v>
      </c>
      <c r="B6" s="24"/>
      <c r="C6" s="3"/>
      <c r="D6" s="3"/>
      <c r="E6" s="7">
        <f>IF(E5&lt;12,$B$17, IF(AND(E5&gt;11,E5&lt;24), $B$18, IF(AND(E5&gt;23,E5&lt;36),$B$19, IF(AND(E5&gt;35,E5&lt;48), $B$20, IF(AND(E5&gt;47, E5&lt;60), $B$21, IF(AND(E5&gt;59,E5&lt;72), $B$22,IF(AND(E5&gt;71,E5&lt;84), $B$23,IF(E5&gt;83,$B$24,0))))))))</f>
        <v>0</v>
      </c>
      <c r="F6" s="6" t="str">
        <f>IF($E$6="","&lt;&lt; Enter non-negative value","")</f>
        <v/>
      </c>
      <c r="G6" s="83"/>
    </row>
    <row r="7" spans="1:22" x14ac:dyDescent="0.35">
      <c r="A7" s="85" t="s">
        <v>9</v>
      </c>
      <c r="B7" s="4"/>
      <c r="C7" s="3"/>
      <c r="D7" s="5"/>
      <c r="E7" s="21">
        <f>IF(E5&lt;12,$E$17, IF(AND(E5&gt;11,E5&lt;24), $E$18, IF(AND(E5&gt;23,E5&lt;36),$E$19, IF(AND(E5&gt;35,E5&lt;48), $E$20, IF(AND(E5&gt;47, E5&lt;60), $E$21, IF(AND(E5&gt;59,E5&lt;72), $E$22,IF(AND(E5&gt;71,E5&lt;84), $E$23,IF(E5&gt;83,$E$24,0))))))))</f>
        <v>5186</v>
      </c>
      <c r="F7" s="12"/>
      <c r="G7" s="86"/>
    </row>
    <row r="8" spans="1:22" x14ac:dyDescent="0.35">
      <c r="A8" s="85" t="s">
        <v>12</v>
      </c>
      <c r="B8" s="4"/>
      <c r="C8" s="3"/>
      <c r="D8" s="5"/>
      <c r="E8" s="21">
        <f>IF(E5&lt;12,$F$17, IF(AND(E5&gt;11,E5&lt;24), $F$18, IF(AND(E5&gt;23,E5&lt;36),$F$19, IF(AND(E5&gt;35,E5&lt;48), $F$20, IF(AND(E5&gt;47, E5&lt;60), $F$21, IF(AND(E5&gt;59,E5&lt;72), $F$22,IF(AND(E5&gt;71,E5&lt;84), $F$23,IF(E5&gt;83,$F$24,0))))))))</f>
        <v>4505</v>
      </c>
      <c r="F8" s="66"/>
      <c r="G8" s="87"/>
    </row>
    <row r="9" spans="1:22" x14ac:dyDescent="0.35">
      <c r="A9" s="85" t="s">
        <v>8</v>
      </c>
      <c r="B9" s="4"/>
      <c r="C9" s="3"/>
      <c r="D9" s="5"/>
      <c r="E9" s="22">
        <f>IF(E5&lt;12,$H$17, IF(AND(E5&gt;11,E5&lt;24), $H$18, IF(AND(E5&gt;23,E5&lt;36),$H$19, IF(AND(E5&gt;35,E5&lt;48), $H$20, IF(AND(E5&gt;47, E5&lt;60), $H$21, IF(AND(E5&gt;59,E5&lt;72), $H$22,IF(AND(E5&gt;71,E5&lt;84), $H$23,IF(E5&gt;83,$H$24,0))))))))</f>
        <v>6.750378350839864E-2</v>
      </c>
      <c r="F9" s="12"/>
      <c r="G9" s="86"/>
    </row>
    <row r="10" spans="1:22" x14ac:dyDescent="0.35">
      <c r="A10" s="79"/>
      <c r="B10" s="4"/>
      <c r="C10" s="3"/>
      <c r="D10" s="3"/>
      <c r="E10" s="3"/>
      <c r="F10" s="3"/>
      <c r="G10" s="88"/>
    </row>
    <row r="11" spans="1:22" x14ac:dyDescent="0.35">
      <c r="A11" s="79"/>
      <c r="B11" s="8"/>
      <c r="C11" s="9"/>
      <c r="D11" s="10"/>
      <c r="E11" s="10"/>
      <c r="F11" s="11"/>
      <c r="G11" s="89"/>
    </row>
    <row r="12" spans="1:22" x14ac:dyDescent="0.35">
      <c r="A12" s="85" t="s">
        <v>13</v>
      </c>
      <c r="B12" s="12"/>
      <c r="C12" s="12"/>
      <c r="D12" s="12"/>
      <c r="E12" s="53">
        <f>(E7)*12+E8</f>
        <v>66737</v>
      </c>
      <c r="F12" s="12"/>
      <c r="G12" s="86"/>
    </row>
    <row r="13" spans="1:22" x14ac:dyDescent="0.35">
      <c r="A13" s="79"/>
      <c r="B13" s="12"/>
      <c r="C13" s="12"/>
      <c r="D13" s="12"/>
      <c r="E13" s="12"/>
      <c r="F13" s="12"/>
      <c r="G13" s="86"/>
    </row>
    <row r="14" spans="1:22" ht="41.25" customHeight="1" thickBot="1" x14ac:dyDescent="0.4">
      <c r="A14" s="90"/>
      <c r="B14" s="91"/>
      <c r="C14" s="91"/>
      <c r="D14" s="91"/>
      <c r="E14" s="91"/>
      <c r="F14" s="91"/>
      <c r="G14" s="92"/>
      <c r="I14" s="19"/>
    </row>
    <row r="15" spans="1:22" ht="47.25" customHeight="1" thickBot="1" x14ac:dyDescent="0.4">
      <c r="A15" s="137" t="s">
        <v>78</v>
      </c>
      <c r="B15" s="138"/>
      <c r="C15" s="138"/>
      <c r="D15" s="138"/>
      <c r="E15" s="139"/>
      <c r="F15" s="140" t="s">
        <v>58</v>
      </c>
      <c r="G15" s="141"/>
      <c r="H15" s="142"/>
      <c r="I15" s="135" t="s">
        <v>75</v>
      </c>
      <c r="J15" s="136"/>
      <c r="L15" s="137" t="s">
        <v>78</v>
      </c>
      <c r="M15" s="138"/>
      <c r="N15" s="138"/>
      <c r="O15" s="138"/>
      <c r="P15" s="139"/>
      <c r="Q15" s="140" t="s">
        <v>58</v>
      </c>
      <c r="R15" s="141"/>
      <c r="S15" s="142"/>
      <c r="T15" s="135" t="s">
        <v>80</v>
      </c>
      <c r="U15" s="136"/>
    </row>
    <row r="16" spans="1:22" s="13" customFormat="1" ht="37.5" customHeight="1" thickBot="1" x14ac:dyDescent="0.4">
      <c r="A16" s="94"/>
      <c r="B16" s="94"/>
      <c r="C16" s="94"/>
      <c r="D16" s="95" t="s">
        <v>7</v>
      </c>
      <c r="E16" s="96" t="s">
        <v>4</v>
      </c>
      <c r="F16" s="16" t="s">
        <v>5</v>
      </c>
      <c r="G16" s="16" t="s">
        <v>4</v>
      </c>
      <c r="H16" s="38" t="s">
        <v>6</v>
      </c>
      <c r="I16" s="16" t="s">
        <v>7</v>
      </c>
      <c r="J16" s="38" t="s">
        <v>4</v>
      </c>
      <c r="L16" s="94"/>
      <c r="M16" s="94"/>
      <c r="N16" s="94"/>
      <c r="O16" s="95" t="s">
        <v>7</v>
      </c>
      <c r="P16" s="96" t="s">
        <v>4</v>
      </c>
      <c r="Q16" s="16" t="s">
        <v>5</v>
      </c>
      <c r="R16" s="16" t="s">
        <v>4</v>
      </c>
      <c r="S16" s="38" t="s">
        <v>6</v>
      </c>
      <c r="T16" s="124" t="s">
        <v>7</v>
      </c>
      <c r="U16" s="125" t="s">
        <v>4</v>
      </c>
      <c r="V16"/>
    </row>
    <row r="17" spans="1:21" ht="30" customHeight="1" thickBot="1" x14ac:dyDescent="0.4">
      <c r="A17" s="97" t="s">
        <v>1</v>
      </c>
      <c r="B17" s="98">
        <v>0</v>
      </c>
      <c r="C17" s="99" t="s">
        <v>14</v>
      </c>
      <c r="D17" s="126">
        <v>62232</v>
      </c>
      <c r="E17" s="101">
        <f>D17/12</f>
        <v>5186</v>
      </c>
      <c r="F17" s="17">
        <f t="shared" ref="F17:F22" si="0">I17-D17</f>
        <v>4505</v>
      </c>
      <c r="G17" s="17">
        <f>F17/12</f>
        <v>375.41666666666669</v>
      </c>
      <c r="H17" s="129">
        <f>G17/J17</f>
        <v>6.750378350839864E-2</v>
      </c>
      <c r="I17" s="18">
        <v>66737</v>
      </c>
      <c r="J17" s="39">
        <f>I17/12</f>
        <v>5561.416666666667</v>
      </c>
      <c r="L17" s="97" t="s">
        <v>1</v>
      </c>
      <c r="M17" s="98">
        <v>0</v>
      </c>
      <c r="N17" s="99" t="s">
        <v>14</v>
      </c>
      <c r="O17" s="126">
        <v>62232</v>
      </c>
      <c r="P17" s="101">
        <f>O17/12</f>
        <v>5186</v>
      </c>
      <c r="Q17" s="132">
        <f>T17-O17</f>
        <v>6841</v>
      </c>
      <c r="R17" s="17">
        <f>Q17/12</f>
        <v>570.08333333333337</v>
      </c>
      <c r="S17" s="129">
        <f>R17/U17</f>
        <v>9.9040145932564105E-2</v>
      </c>
      <c r="T17" s="120">
        <v>69073</v>
      </c>
      <c r="U17" s="101">
        <f>T17/12</f>
        <v>5756.083333333333</v>
      </c>
    </row>
    <row r="18" spans="1:21" ht="30" customHeight="1" thickBot="1" x14ac:dyDescent="0.4">
      <c r="A18" s="43" t="s">
        <v>1</v>
      </c>
      <c r="B18" s="61">
        <v>1</v>
      </c>
      <c r="C18" s="55" t="s">
        <v>15</v>
      </c>
      <c r="D18" s="126">
        <v>62652</v>
      </c>
      <c r="E18" s="39">
        <f t="shared" ref="E18:E24" si="1">D18/12</f>
        <v>5221</v>
      </c>
      <c r="F18" s="17">
        <f t="shared" si="0"/>
        <v>6557</v>
      </c>
      <c r="G18" s="17">
        <f t="shared" ref="G18:G22" si="2">F18/12</f>
        <v>546.41666666666663</v>
      </c>
      <c r="H18" s="129">
        <f t="shared" ref="H18:H22" si="3">G18/J18</f>
        <v>9.4742013321966786E-2</v>
      </c>
      <c r="I18" s="18">
        <v>69209</v>
      </c>
      <c r="J18" s="39">
        <f t="shared" ref="J18:J22" si="4">I18/12</f>
        <v>5767.416666666667</v>
      </c>
      <c r="K18" s="128"/>
      <c r="L18" s="43" t="s">
        <v>1</v>
      </c>
      <c r="M18" s="61">
        <v>1</v>
      </c>
      <c r="N18" s="55" t="s">
        <v>15</v>
      </c>
      <c r="O18" s="126">
        <v>62652</v>
      </c>
      <c r="P18" s="39">
        <f t="shared" ref="P18:P22" si="5">O18/12</f>
        <v>5221</v>
      </c>
      <c r="Q18" s="132">
        <f t="shared" ref="Q18:Q22" si="6">T18-O18</f>
        <v>8980</v>
      </c>
      <c r="R18" s="17">
        <f t="shared" ref="R18:R22" si="7">Q18/12</f>
        <v>748.33333333333337</v>
      </c>
      <c r="S18" s="129">
        <f t="shared" ref="S18:S22" si="8">R18/U18</f>
        <v>0.1253629662720572</v>
      </c>
      <c r="T18" s="120">
        <v>71632</v>
      </c>
      <c r="U18" s="39">
        <f t="shared" ref="U18:U22" si="9">T18/12</f>
        <v>5969.333333333333</v>
      </c>
    </row>
    <row r="19" spans="1:21" ht="30" customHeight="1" thickBot="1" x14ac:dyDescent="0.4">
      <c r="A19" s="43" t="s">
        <v>1</v>
      </c>
      <c r="B19" s="61">
        <v>2</v>
      </c>
      <c r="C19" s="55" t="s">
        <v>16</v>
      </c>
      <c r="D19" s="126">
        <v>63120</v>
      </c>
      <c r="E19" s="39">
        <f t="shared" si="1"/>
        <v>5260</v>
      </c>
      <c r="F19" s="17">
        <f t="shared" si="0"/>
        <v>8649</v>
      </c>
      <c r="G19" s="17">
        <f t="shared" si="2"/>
        <v>720.75</v>
      </c>
      <c r="H19" s="129">
        <f t="shared" si="3"/>
        <v>0.12051164151653221</v>
      </c>
      <c r="I19" s="18">
        <v>71769</v>
      </c>
      <c r="J19" s="39">
        <f t="shared" si="4"/>
        <v>5980.75</v>
      </c>
      <c r="K19" s="128"/>
      <c r="L19" s="43" t="s">
        <v>1</v>
      </c>
      <c r="M19" s="61">
        <v>2</v>
      </c>
      <c r="N19" s="55" t="s">
        <v>16</v>
      </c>
      <c r="O19" s="126">
        <v>63120</v>
      </c>
      <c r="P19" s="39">
        <f t="shared" si="5"/>
        <v>5260</v>
      </c>
      <c r="Q19" s="132">
        <f t="shared" si="6"/>
        <v>11161</v>
      </c>
      <c r="R19" s="17">
        <f t="shared" si="7"/>
        <v>930.08333333333337</v>
      </c>
      <c r="S19" s="129">
        <f t="shared" si="8"/>
        <v>0.1502537661043874</v>
      </c>
      <c r="T19" s="120">
        <v>74281</v>
      </c>
      <c r="U19" s="39">
        <f t="shared" si="9"/>
        <v>6190.083333333333</v>
      </c>
    </row>
    <row r="20" spans="1:21" ht="30" customHeight="1" thickBot="1" x14ac:dyDescent="0.4">
      <c r="A20" s="43" t="s">
        <v>1</v>
      </c>
      <c r="B20" s="61">
        <v>3</v>
      </c>
      <c r="C20" s="55" t="s">
        <v>17</v>
      </c>
      <c r="D20" s="126">
        <v>65640</v>
      </c>
      <c r="E20" s="39">
        <f t="shared" si="1"/>
        <v>5470</v>
      </c>
      <c r="F20" s="17">
        <f t="shared" si="0"/>
        <v>8785</v>
      </c>
      <c r="G20" s="17">
        <f t="shared" si="2"/>
        <v>732.08333333333337</v>
      </c>
      <c r="H20" s="129">
        <f t="shared" si="3"/>
        <v>0.11803829358414512</v>
      </c>
      <c r="I20" s="18">
        <v>74425</v>
      </c>
      <c r="J20" s="39">
        <f t="shared" si="4"/>
        <v>6202.083333333333</v>
      </c>
      <c r="K20" s="128"/>
      <c r="L20" s="43" t="s">
        <v>1</v>
      </c>
      <c r="M20" s="61">
        <v>3</v>
      </c>
      <c r="N20" s="55" t="s">
        <v>17</v>
      </c>
      <c r="O20" s="126">
        <v>65640</v>
      </c>
      <c r="P20" s="39">
        <f t="shared" si="5"/>
        <v>5470</v>
      </c>
      <c r="Q20" s="132">
        <f t="shared" si="6"/>
        <v>11390</v>
      </c>
      <c r="R20" s="17">
        <f t="shared" si="7"/>
        <v>949.16666666666663</v>
      </c>
      <c r="S20" s="129">
        <f t="shared" si="8"/>
        <v>0.14786446838893935</v>
      </c>
      <c r="T20" s="120">
        <v>77030</v>
      </c>
      <c r="U20" s="39">
        <f t="shared" si="9"/>
        <v>6419.166666666667</v>
      </c>
    </row>
    <row r="21" spans="1:21" ht="30" customHeight="1" thickBot="1" x14ac:dyDescent="0.4">
      <c r="A21" s="43" t="s">
        <v>1</v>
      </c>
      <c r="B21" s="61">
        <v>4</v>
      </c>
      <c r="C21" s="55" t="s">
        <v>18</v>
      </c>
      <c r="D21" s="126">
        <v>67824</v>
      </c>
      <c r="E21" s="39">
        <f t="shared" si="1"/>
        <v>5652</v>
      </c>
      <c r="F21" s="17">
        <f t="shared" si="0"/>
        <v>9355</v>
      </c>
      <c r="G21" s="17">
        <f t="shared" si="2"/>
        <v>779.58333333333337</v>
      </c>
      <c r="H21" s="129">
        <f t="shared" si="3"/>
        <v>0.12121172857901762</v>
      </c>
      <c r="I21" s="18">
        <v>77179</v>
      </c>
      <c r="J21" s="39">
        <f t="shared" si="4"/>
        <v>6431.583333333333</v>
      </c>
      <c r="K21" s="128"/>
      <c r="L21" s="43" t="s">
        <v>1</v>
      </c>
      <c r="M21" s="61">
        <v>4</v>
      </c>
      <c r="N21" s="55" t="s">
        <v>18</v>
      </c>
      <c r="O21" s="126">
        <v>67824</v>
      </c>
      <c r="P21" s="39">
        <f t="shared" si="5"/>
        <v>5652</v>
      </c>
      <c r="Q21" s="132">
        <f t="shared" si="6"/>
        <v>12057</v>
      </c>
      <c r="R21" s="17">
        <f t="shared" si="7"/>
        <v>1004.75</v>
      </c>
      <c r="S21" s="129">
        <f t="shared" si="8"/>
        <v>0.15093701881548804</v>
      </c>
      <c r="T21" s="120">
        <v>79881</v>
      </c>
      <c r="U21" s="39">
        <f t="shared" si="9"/>
        <v>6656.75</v>
      </c>
    </row>
    <row r="22" spans="1:21" ht="30" customHeight="1" thickBot="1" x14ac:dyDescent="0.4">
      <c r="A22" s="43" t="s">
        <v>1</v>
      </c>
      <c r="B22" s="61">
        <v>5</v>
      </c>
      <c r="C22" s="55" t="s">
        <v>19</v>
      </c>
      <c r="D22" s="126">
        <v>70344</v>
      </c>
      <c r="E22" s="39">
        <f t="shared" si="1"/>
        <v>5862</v>
      </c>
      <c r="F22" s="17">
        <f t="shared" si="0"/>
        <v>9690</v>
      </c>
      <c r="G22" s="17">
        <f t="shared" si="2"/>
        <v>807.5</v>
      </c>
      <c r="H22" s="129">
        <f t="shared" si="3"/>
        <v>0.12107354374390884</v>
      </c>
      <c r="I22" s="18">
        <v>80034</v>
      </c>
      <c r="J22" s="39">
        <f t="shared" si="4"/>
        <v>6669.5</v>
      </c>
      <c r="K22" s="128"/>
      <c r="L22" s="43" t="s">
        <v>1</v>
      </c>
      <c r="M22" s="61">
        <v>5</v>
      </c>
      <c r="N22" s="55" t="s">
        <v>19</v>
      </c>
      <c r="O22" s="126">
        <v>70344</v>
      </c>
      <c r="P22" s="39">
        <f t="shared" si="5"/>
        <v>5862</v>
      </c>
      <c r="Q22" s="132">
        <f t="shared" si="6"/>
        <v>12492</v>
      </c>
      <c r="R22" s="17">
        <f t="shared" si="7"/>
        <v>1041</v>
      </c>
      <c r="S22" s="129">
        <f t="shared" si="8"/>
        <v>0.15080399826162538</v>
      </c>
      <c r="T22" s="131">
        <v>82836</v>
      </c>
      <c r="U22" s="46">
        <f t="shared" si="9"/>
        <v>6903</v>
      </c>
    </row>
    <row r="23" spans="1:21" ht="30" customHeight="1" x14ac:dyDescent="0.35">
      <c r="A23" s="43" t="s">
        <v>1</v>
      </c>
      <c r="B23" s="55">
        <v>6</v>
      </c>
      <c r="C23" s="55" t="s">
        <v>20</v>
      </c>
      <c r="D23" s="126">
        <v>72960</v>
      </c>
      <c r="E23" s="39">
        <f>D23/12</f>
        <v>6080</v>
      </c>
      <c r="F23" s="31"/>
      <c r="G23" s="31"/>
      <c r="H23" s="49"/>
      <c r="I23" s="32"/>
      <c r="J23" s="40"/>
      <c r="L23" s="43" t="s">
        <v>1</v>
      </c>
      <c r="M23" s="55">
        <v>6</v>
      </c>
      <c r="N23" s="55" t="s">
        <v>20</v>
      </c>
      <c r="O23" s="126">
        <v>72960</v>
      </c>
      <c r="P23" s="39">
        <f>O23/12</f>
        <v>6080</v>
      </c>
      <c r="Q23" s="31"/>
      <c r="R23" s="31"/>
      <c r="S23" s="49"/>
      <c r="T23" s="49"/>
      <c r="U23" s="49"/>
    </row>
    <row r="24" spans="1:21" ht="30" customHeight="1" thickBot="1" x14ac:dyDescent="0.4">
      <c r="A24" s="44" t="s">
        <v>1</v>
      </c>
      <c r="B24" s="56" t="s">
        <v>2</v>
      </c>
      <c r="C24" s="56" t="s">
        <v>21</v>
      </c>
      <c r="D24" s="127">
        <v>75564</v>
      </c>
      <c r="E24" s="46">
        <f t="shared" si="1"/>
        <v>6297</v>
      </c>
      <c r="F24" s="50"/>
      <c r="G24" s="50"/>
      <c r="H24" s="51"/>
      <c r="I24" s="41"/>
      <c r="J24" s="42"/>
      <c r="L24" s="44" t="s">
        <v>1</v>
      </c>
      <c r="M24" s="56" t="s">
        <v>2</v>
      </c>
      <c r="N24" s="56" t="s">
        <v>21</v>
      </c>
      <c r="O24" s="127">
        <v>75564</v>
      </c>
      <c r="P24" s="46">
        <f t="shared" ref="P24" si="10">O24/12</f>
        <v>6297</v>
      </c>
      <c r="Q24" s="50"/>
      <c r="R24" s="50"/>
      <c r="S24" s="51"/>
      <c r="T24" s="49"/>
      <c r="U24" s="49"/>
    </row>
    <row r="28" spans="1:21" ht="18.75" customHeight="1" x14ac:dyDescent="0.35">
      <c r="G28" s="25"/>
    </row>
  </sheetData>
  <mergeCells count="8">
    <mergeCell ref="T15:U15"/>
    <mergeCell ref="L15:P15"/>
    <mergeCell ref="Q15:S15"/>
    <mergeCell ref="A1:G1"/>
    <mergeCell ref="A5:D5"/>
    <mergeCell ref="A15:E15"/>
    <mergeCell ref="F15:H15"/>
    <mergeCell ref="I15:J15"/>
  </mergeCells>
  <dataValidations disablePrompts="1" count="2">
    <dataValidation type="whole" allowBlank="1" showInputMessage="1" showErrorMessage="1" sqref="E6" xr:uid="{FD1AF287-BCD9-4395-8FA9-C5A5EF48A5E4}">
      <formula1>0</formula1>
      <formula2>12</formula2>
    </dataValidation>
    <dataValidation type="date" allowBlank="1" showInputMessage="1" showErrorMessage="1" sqref="E4" xr:uid="{BAFC6055-07B1-4364-AB80-2D7C0301F956}">
      <formula1>40087</formula1>
      <formula2>43373</formula2>
    </dataValidation>
  </dataValidations>
  <pageMargins left="0.7" right="0.7" top="0.75" bottom="0.75" header="0.3" footer="0.3"/>
  <pageSetup orientation="portrait" horizontalDpi="1200" verticalDpi="1200" r:id="rId1"/>
  <ignoredErrors>
    <ignoredError sqref="Q17:Q22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C3FB4-68E0-4802-91AF-B9094468EED0}">
  <sheetPr>
    <tabColor theme="8" tint="-0.249977111117893"/>
  </sheetPr>
  <dimension ref="A1:U28"/>
  <sheetViews>
    <sheetView workbookViewId="0">
      <selection sqref="A1:XFD1048576"/>
    </sheetView>
  </sheetViews>
  <sheetFormatPr defaultRowHeight="14.5" x14ac:dyDescent="0.35"/>
  <cols>
    <col min="1" max="1" width="11.26953125" customWidth="1"/>
    <col min="2" max="2" width="6.1796875" customWidth="1"/>
    <col min="4" max="4" width="8.81640625" customWidth="1"/>
    <col min="5" max="6" width="10.81640625" customWidth="1"/>
    <col min="7" max="7" width="9.81640625" bestFit="1" customWidth="1"/>
    <col min="8" max="8" width="11.7265625" customWidth="1"/>
    <col min="9" max="9" width="10" customWidth="1"/>
    <col min="10" max="10" width="12.26953125" customWidth="1"/>
    <col min="11" max="11" width="12.7265625" customWidth="1"/>
    <col min="21" max="21" width="9.81640625" bestFit="1" customWidth="1"/>
  </cols>
  <sheetData>
    <row r="1" spans="1:21" ht="21" x14ac:dyDescent="0.5">
      <c r="A1" s="148" t="s">
        <v>82</v>
      </c>
      <c r="B1" s="149"/>
      <c r="C1" s="149"/>
      <c r="D1" s="149"/>
      <c r="E1" s="149"/>
      <c r="F1" s="149"/>
      <c r="G1" s="149"/>
    </row>
    <row r="2" spans="1:21" x14ac:dyDescent="0.35">
      <c r="A2" s="30" t="s">
        <v>10</v>
      </c>
      <c r="B2" s="34"/>
      <c r="C2" s="35"/>
      <c r="D2" s="35"/>
      <c r="E2" s="1"/>
      <c r="F2" s="2"/>
      <c r="G2" s="12"/>
    </row>
    <row r="3" spans="1:21" x14ac:dyDescent="0.35">
      <c r="A3" s="27"/>
      <c r="B3" s="34"/>
      <c r="C3" s="35"/>
      <c r="D3" s="35"/>
      <c r="E3" s="1"/>
      <c r="F3" s="2"/>
      <c r="G3" s="12"/>
    </row>
    <row r="4" spans="1:21" x14ac:dyDescent="0.35">
      <c r="A4" s="27"/>
      <c r="B4" s="34"/>
      <c r="C4" s="35"/>
      <c r="D4" s="35"/>
      <c r="E4" s="6"/>
      <c r="F4" s="1"/>
      <c r="G4" s="12"/>
    </row>
    <row r="5" spans="1:21" ht="25.5" customHeight="1" x14ac:dyDescent="0.35">
      <c r="A5" s="147" t="s">
        <v>23</v>
      </c>
      <c r="B5" s="147"/>
      <c r="C5" s="147"/>
      <c r="D5" s="147"/>
      <c r="E5" s="33"/>
      <c r="F5" s="6" t="str">
        <f>IF($E$5="","&lt;&lt; Enter value","")</f>
        <v>&lt;&lt; Enter value</v>
      </c>
      <c r="G5" s="12"/>
    </row>
    <row r="6" spans="1:21" x14ac:dyDescent="0.35">
      <c r="A6" s="15" t="s">
        <v>0</v>
      </c>
      <c r="B6" s="36"/>
      <c r="C6" s="15"/>
      <c r="D6" s="15"/>
      <c r="E6" s="7">
        <f>IF(E5&lt;12,$B$17, IF(AND(E5&gt;11,E5&lt;24), $B$18, IF(AND(E5&gt;23,E5&lt;36),$B$19, IF(AND(E5&gt;35,E5&lt;48), $B$20, IF(AND(E5&gt;47, E5&lt;60), $B$21, IF(AND(E5&gt;59,E5&lt;72), $B$22,IF(AND(E5&gt;71,E5&lt;84), $B$23,IF(E5&gt;83,$B$24,0))))))))</f>
        <v>0</v>
      </c>
      <c r="F6" s="6" t="str">
        <f>IF($E$6="","&lt;&lt; Enter non-negative value","")</f>
        <v/>
      </c>
      <c r="G6" s="12"/>
    </row>
    <row r="7" spans="1:21" x14ac:dyDescent="0.35">
      <c r="A7" s="15" t="s">
        <v>9</v>
      </c>
      <c r="B7" s="15"/>
      <c r="C7" s="15"/>
      <c r="D7" s="37"/>
      <c r="E7" s="21">
        <f>IF(E5&lt;12,$E$17, IF(AND(E5&gt;11,E5&lt;24), $E$18, IF(AND(E5&gt;23,E5&lt;36),$E$19, IF(AND(E5&gt;35,E5&lt;48), $E$20, IF(AND(E5&gt;47, E5&lt;60), $E$21, IF(AND(E5&gt;59,E5&lt;72), $E$22,IF(AND(E5&gt;71,E5&lt;84), $E$23,IF(E5&gt;83,$E$24,0))))))))</f>
        <v>5186</v>
      </c>
      <c r="F7" s="12"/>
      <c r="G7" s="12"/>
    </row>
    <row r="8" spans="1:21" x14ac:dyDescent="0.35">
      <c r="A8" s="15"/>
      <c r="B8" s="15"/>
      <c r="C8" s="15"/>
      <c r="D8" s="37"/>
      <c r="E8" s="12"/>
      <c r="F8" s="12"/>
      <c r="G8" s="12"/>
    </row>
    <row r="9" spans="1:21" x14ac:dyDescent="0.35">
      <c r="A9" s="15"/>
      <c r="B9" s="15"/>
      <c r="C9" s="15"/>
      <c r="D9" s="37"/>
      <c r="E9" s="12"/>
      <c r="F9" s="12"/>
      <c r="G9" s="12"/>
    </row>
    <row r="10" spans="1:21" x14ac:dyDescent="0.35">
      <c r="A10" s="12"/>
      <c r="B10" s="4"/>
      <c r="C10" s="3"/>
      <c r="D10" s="3"/>
      <c r="E10" s="12"/>
      <c r="F10" s="6"/>
      <c r="G10" s="12"/>
    </row>
    <row r="11" spans="1:21" x14ac:dyDescent="0.35">
      <c r="A11" s="15"/>
      <c r="B11" s="8"/>
      <c r="C11" s="9"/>
      <c r="D11" s="10"/>
      <c r="E11" s="12"/>
      <c r="F11" s="11"/>
      <c r="G11" s="12"/>
    </row>
    <row r="12" spans="1:21" x14ac:dyDescent="0.35">
      <c r="A12" s="12"/>
      <c r="B12" s="12"/>
      <c r="C12" s="12"/>
      <c r="D12" s="12"/>
      <c r="E12" s="12"/>
      <c r="F12" s="12"/>
      <c r="G12" s="12"/>
    </row>
    <row r="13" spans="1:21" x14ac:dyDescent="0.35">
      <c r="A13" s="12"/>
      <c r="B13" s="12"/>
      <c r="C13" s="12"/>
      <c r="D13" s="12"/>
      <c r="E13" s="12"/>
      <c r="F13" s="12"/>
      <c r="G13" s="12"/>
    </row>
    <row r="14" spans="1:21" ht="15.75" customHeight="1" thickBot="1" x14ac:dyDescent="0.4">
      <c r="A14" s="14"/>
      <c r="B14" s="14"/>
      <c r="C14" s="14"/>
      <c r="D14" s="14"/>
      <c r="E14" s="14"/>
      <c r="F14" s="14"/>
      <c r="G14" s="67"/>
      <c r="H14" s="20"/>
      <c r="I14" s="20"/>
      <c r="J14" s="19"/>
    </row>
    <row r="15" spans="1:21" ht="48.75" customHeight="1" thickBot="1" x14ac:dyDescent="0.4">
      <c r="A15" s="137" t="s">
        <v>78</v>
      </c>
      <c r="B15" s="138"/>
      <c r="C15" s="138"/>
      <c r="D15" s="138"/>
      <c r="E15" s="139"/>
      <c r="H15" s="150" t="s">
        <v>79</v>
      </c>
      <c r="I15" s="151"/>
      <c r="K15" s="13"/>
    </row>
    <row r="16" spans="1:21" s="13" customFormat="1" ht="44.25" customHeight="1" thickBot="1" x14ac:dyDescent="0.4">
      <c r="A16" s="94"/>
      <c r="B16" s="94"/>
      <c r="C16" s="94"/>
      <c r="D16" s="95" t="s">
        <v>7</v>
      </c>
      <c r="E16" s="96" t="s">
        <v>4</v>
      </c>
      <c r="H16" s="79" t="s">
        <v>34</v>
      </c>
      <c r="I16" s="105">
        <v>86819</v>
      </c>
      <c r="K16" s="107" t="s">
        <v>42</v>
      </c>
      <c r="L16"/>
      <c r="Q16"/>
      <c r="R16"/>
      <c r="S16"/>
      <c r="T16"/>
      <c r="U16"/>
    </row>
    <row r="17" spans="1:21" s="57" customFormat="1" ht="30" customHeight="1" x14ac:dyDescent="0.35">
      <c r="A17" s="97" t="s">
        <v>1</v>
      </c>
      <c r="B17" s="98">
        <v>0</v>
      </c>
      <c r="C17" s="99" t="s">
        <v>14</v>
      </c>
      <c r="D17" s="126">
        <v>62232</v>
      </c>
      <c r="E17" s="101">
        <f>D17/12</f>
        <v>5186</v>
      </c>
      <c r="H17" s="130" t="s">
        <v>35</v>
      </c>
      <c r="I17" s="105">
        <v>89311</v>
      </c>
      <c r="K17" s="110" t="s">
        <v>50</v>
      </c>
      <c r="L17"/>
      <c r="Q17"/>
      <c r="R17"/>
      <c r="S17"/>
      <c r="T17"/>
      <c r="U17"/>
    </row>
    <row r="18" spans="1:21" s="57" customFormat="1" ht="30" customHeight="1" x14ac:dyDescent="0.35">
      <c r="A18" s="43" t="s">
        <v>1</v>
      </c>
      <c r="B18" s="61">
        <v>1</v>
      </c>
      <c r="C18" s="55" t="s">
        <v>15</v>
      </c>
      <c r="D18" s="126">
        <v>62652</v>
      </c>
      <c r="E18" s="39">
        <f t="shared" ref="E18:E24" si="0">D18/12</f>
        <v>5221</v>
      </c>
      <c r="H18" s="130" t="s">
        <v>36</v>
      </c>
      <c r="I18" s="105">
        <v>92363</v>
      </c>
      <c r="K18"/>
      <c r="L18"/>
      <c r="N18"/>
      <c r="Q18"/>
      <c r="R18"/>
      <c r="S18"/>
      <c r="T18"/>
      <c r="U18"/>
    </row>
    <row r="19" spans="1:21" s="57" customFormat="1" ht="30" customHeight="1" x14ac:dyDescent="0.35">
      <c r="A19" s="43" t="s">
        <v>1</v>
      </c>
      <c r="B19" s="61">
        <v>2</v>
      </c>
      <c r="C19" s="55" t="s">
        <v>16</v>
      </c>
      <c r="D19" s="126">
        <v>63120</v>
      </c>
      <c r="E19" s="39">
        <f t="shared" si="0"/>
        <v>5260</v>
      </c>
      <c r="H19" s="130" t="s">
        <v>37</v>
      </c>
      <c r="I19" s="105">
        <v>95549</v>
      </c>
      <c r="K19"/>
      <c r="L19"/>
      <c r="Q19"/>
      <c r="R19"/>
      <c r="S19"/>
      <c r="T19"/>
      <c r="U19"/>
    </row>
    <row r="20" spans="1:21" s="57" customFormat="1" ht="30" customHeight="1" x14ac:dyDescent="0.35">
      <c r="A20" s="43" t="s">
        <v>1</v>
      </c>
      <c r="B20" s="61">
        <v>3</v>
      </c>
      <c r="C20" s="55" t="s">
        <v>17</v>
      </c>
      <c r="D20" s="126">
        <v>65640</v>
      </c>
      <c r="E20" s="39">
        <f t="shared" si="0"/>
        <v>5470</v>
      </c>
      <c r="H20" s="130" t="s">
        <v>38</v>
      </c>
      <c r="I20" s="105">
        <v>98984</v>
      </c>
      <c r="K20"/>
      <c r="L20"/>
      <c r="Q20"/>
      <c r="R20"/>
      <c r="S20"/>
      <c r="T20"/>
      <c r="U20"/>
    </row>
    <row r="21" spans="1:21" s="57" customFormat="1" ht="30" customHeight="1" x14ac:dyDescent="0.35">
      <c r="A21" s="43" t="s">
        <v>1</v>
      </c>
      <c r="B21" s="61">
        <v>4</v>
      </c>
      <c r="C21" s="55" t="s">
        <v>18</v>
      </c>
      <c r="D21" s="126">
        <v>67824</v>
      </c>
      <c r="E21" s="39">
        <f t="shared" si="0"/>
        <v>5652</v>
      </c>
      <c r="F21"/>
      <c r="G21"/>
      <c r="H21" s="130" t="s">
        <v>39</v>
      </c>
      <c r="I21" s="105">
        <v>102230</v>
      </c>
      <c r="J21"/>
      <c r="K21"/>
      <c r="L21"/>
      <c r="Q21"/>
    </row>
    <row r="22" spans="1:21" s="57" customFormat="1" ht="30" customHeight="1" x14ac:dyDescent="0.35">
      <c r="A22" s="43" t="s">
        <v>1</v>
      </c>
      <c r="B22" s="61">
        <v>5</v>
      </c>
      <c r="C22" s="55" t="s">
        <v>19</v>
      </c>
      <c r="D22" s="126">
        <v>70344</v>
      </c>
      <c r="E22" s="39">
        <f t="shared" si="0"/>
        <v>5862</v>
      </c>
      <c r="F22"/>
      <c r="G22"/>
      <c r="H22" s="130" t="s">
        <v>40</v>
      </c>
      <c r="I22" s="105">
        <v>105242</v>
      </c>
      <c r="J22"/>
      <c r="K22"/>
      <c r="L22"/>
      <c r="Q22"/>
    </row>
    <row r="23" spans="1:21" s="57" customFormat="1" ht="30" customHeight="1" thickBot="1" x14ac:dyDescent="0.4">
      <c r="A23" s="43" t="s">
        <v>1</v>
      </c>
      <c r="B23" s="55">
        <v>6</v>
      </c>
      <c r="C23" s="55" t="s">
        <v>20</v>
      </c>
      <c r="D23" s="126">
        <v>72960</v>
      </c>
      <c r="E23" s="39">
        <f>D23/12</f>
        <v>6080</v>
      </c>
      <c r="F23"/>
      <c r="G23"/>
      <c r="H23" s="90" t="s">
        <v>41</v>
      </c>
      <c r="I23" s="106">
        <v>110169</v>
      </c>
      <c r="J23"/>
      <c r="K23"/>
      <c r="L23"/>
      <c r="Q23"/>
    </row>
    <row r="24" spans="1:21" s="57" customFormat="1" ht="30" customHeight="1" thickBot="1" x14ac:dyDescent="0.4">
      <c r="A24" s="44" t="s">
        <v>1</v>
      </c>
      <c r="B24" s="56" t="s">
        <v>2</v>
      </c>
      <c r="C24" s="56" t="s">
        <v>21</v>
      </c>
      <c r="D24" s="127">
        <v>75564</v>
      </c>
      <c r="E24" s="46">
        <f t="shared" si="0"/>
        <v>6297</v>
      </c>
      <c r="F24"/>
      <c r="G24"/>
      <c r="H24"/>
      <c r="I24"/>
      <c r="J24"/>
    </row>
    <row r="28" spans="1:21" ht="46.5" customHeight="1" x14ac:dyDescent="0.35"/>
  </sheetData>
  <mergeCells count="4">
    <mergeCell ref="A1:G1"/>
    <mergeCell ref="A5:D5"/>
    <mergeCell ref="A15:E15"/>
    <mergeCell ref="H15:I15"/>
  </mergeCells>
  <dataValidations count="1">
    <dataValidation type="whole" allowBlank="1" showInputMessage="1" showErrorMessage="1" sqref="E6" xr:uid="{16870778-FA47-4559-A6A5-C358B33E9F0E}">
      <formula1>0</formula1>
      <formula2>12</formula2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7DAB9-B49E-4CED-99B3-76400C0B9D8B}">
  <sheetPr>
    <tabColor theme="5" tint="-0.249977111117893"/>
  </sheetPr>
  <dimension ref="A1:Y28"/>
  <sheetViews>
    <sheetView workbookViewId="0">
      <selection activeCell="N15" sqref="N15:R22"/>
    </sheetView>
  </sheetViews>
  <sheetFormatPr defaultRowHeight="14.5" x14ac:dyDescent="0.35"/>
  <cols>
    <col min="1" max="1" width="9" customWidth="1"/>
    <col min="2" max="2" width="6.26953125" customWidth="1"/>
    <col min="3" max="3" width="9.7265625" customWidth="1"/>
    <col min="4" max="4" width="8.54296875" customWidth="1"/>
    <col min="5" max="5" width="11.54296875" customWidth="1"/>
    <col min="6" max="6" width="9.54296875" customWidth="1"/>
    <col min="7" max="7" width="10" customWidth="1"/>
    <col min="8" max="8" width="11.7265625" customWidth="1"/>
    <col min="9" max="9" width="9.7265625" customWidth="1"/>
    <col min="10" max="10" width="13.1796875" customWidth="1"/>
    <col min="11" max="11" width="10.26953125" customWidth="1"/>
    <col min="12" max="12" width="12.81640625" customWidth="1"/>
    <col min="16" max="16" width="12.1796875" customWidth="1"/>
    <col min="18" max="18" width="14.453125" customWidth="1"/>
    <col min="21" max="21" width="13.1796875" customWidth="1"/>
    <col min="23" max="23" width="9.81640625" customWidth="1"/>
    <col min="25" max="25" width="11.453125" customWidth="1"/>
  </cols>
  <sheetData>
    <row r="1" spans="1:24" ht="21" customHeight="1" thickBot="1" x14ac:dyDescent="0.55000000000000004">
      <c r="A1" s="143" t="s">
        <v>74</v>
      </c>
      <c r="B1" s="144"/>
      <c r="C1" s="144"/>
      <c r="D1" s="144"/>
      <c r="E1" s="144"/>
      <c r="F1" s="144"/>
      <c r="G1" s="145"/>
    </row>
    <row r="2" spans="1:24" x14ac:dyDescent="0.35">
      <c r="A2" s="77" t="s">
        <v>11</v>
      </c>
      <c r="B2" s="111"/>
      <c r="C2" s="76"/>
      <c r="D2" s="76"/>
      <c r="E2" s="76"/>
      <c r="F2" s="76"/>
      <c r="G2" s="78"/>
    </row>
    <row r="3" spans="1:24" x14ac:dyDescent="0.35">
      <c r="A3" s="79"/>
      <c r="B3" s="26"/>
      <c r="C3" s="1"/>
      <c r="D3" s="1"/>
      <c r="E3" s="1"/>
      <c r="F3" s="1"/>
      <c r="G3" s="80"/>
    </row>
    <row r="4" spans="1:24" x14ac:dyDescent="0.35">
      <c r="A4" s="81"/>
      <c r="B4" s="28"/>
      <c r="C4" s="1"/>
      <c r="D4" s="1"/>
      <c r="E4" s="29"/>
      <c r="F4" s="6"/>
      <c r="G4" s="82"/>
    </row>
    <row r="5" spans="1:24" ht="26.25" customHeight="1" x14ac:dyDescent="0.35">
      <c r="A5" s="146" t="s">
        <v>22</v>
      </c>
      <c r="B5" s="147"/>
      <c r="C5" s="147"/>
      <c r="D5" s="147"/>
      <c r="E5" s="33"/>
      <c r="F5" s="6" t="str">
        <f>IF($E$5="","&lt;&lt; Enter value","")</f>
        <v>&lt;&lt; Enter value</v>
      </c>
      <c r="G5" s="83"/>
    </row>
    <row r="6" spans="1:24" x14ac:dyDescent="0.35">
      <c r="A6" s="84" t="s">
        <v>0</v>
      </c>
      <c r="B6" s="24"/>
      <c r="C6" s="3"/>
      <c r="D6" s="3"/>
      <c r="E6" s="7">
        <f>IF(E5&lt;12,$B$17, IF(AND(E5&gt;11,E5&lt;24), $B$18, IF(AND(E5&gt;23,E5&lt;36),$B$19, IF(AND(E5&gt;35,E5&lt;48), $B$20, IF(AND(E5&gt;47, E5&lt;60), $B$21, IF(AND(E5&gt;59,E5&lt;72), $B$22,IF(AND(E5&gt;71,E5&lt;84), $B$23,IF(E5&gt;83,$B$24,0))))))))</f>
        <v>0</v>
      </c>
      <c r="F6" s="6" t="str">
        <f>IF($E$6="","&lt;&lt; Enter non-negative value","")</f>
        <v/>
      </c>
      <c r="G6" s="83"/>
    </row>
    <row r="7" spans="1:24" x14ac:dyDescent="0.35">
      <c r="A7" s="85" t="s">
        <v>9</v>
      </c>
      <c r="B7" s="4"/>
      <c r="C7" s="3"/>
      <c r="D7" s="5"/>
      <c r="E7" s="21">
        <f>IF(E5&lt;12,$E$17, IF(AND(E5&gt;11,E5&lt;24), $E$18, IF(AND(E5&gt;23,E5&lt;36),$E$19, IF(AND(E5&gt;35,E5&lt;48), $E$20, IF(AND(E5&gt;47, E5&lt;60), $E$21, IF(AND(E5&gt;59,E5&lt;72), $E$22,IF(AND(E5&gt;71,E5&lt;84), $E$23,IF(E5&gt;83,$E$24,0))))))))</f>
        <v>5084</v>
      </c>
      <c r="F7" s="12"/>
      <c r="G7" s="86"/>
    </row>
    <row r="8" spans="1:24" x14ac:dyDescent="0.35">
      <c r="A8" s="85" t="s">
        <v>12</v>
      </c>
      <c r="B8" s="4"/>
      <c r="C8" s="3"/>
      <c r="D8" s="5"/>
      <c r="E8" s="21">
        <f>IF(E5&lt;12,$F$17, IF(AND(E5&gt;11,E5&lt;24), $F$18, IF(AND(E5&gt;23,E5&lt;36),$F$19, IF(AND(E5&gt;35,E5&lt;48), $F$20, IF(AND(E5&gt;47, E5&lt;60), $F$21, IF(AND(E5&gt;59,E5&lt;72), $F$22,IF(AND(E5&gt;71,E5&lt;84), $F$23,IF(E5&gt;83,$F$24,0))))))))</f>
        <v>3472</v>
      </c>
      <c r="F8" s="66"/>
      <c r="G8" s="87"/>
    </row>
    <row r="9" spans="1:24" x14ac:dyDescent="0.35">
      <c r="A9" s="85" t="s">
        <v>8</v>
      </c>
      <c r="B9" s="4"/>
      <c r="C9" s="3"/>
      <c r="D9" s="5"/>
      <c r="E9" s="22">
        <f>IF(E5&lt;12,$H$17, IF(AND(E5&gt;11,E5&lt;24), $H$18, IF(AND(E5&gt;23,E5&lt;36),$H$19, IF(AND(E5&gt;35,E5&lt;48), $H$20, IF(AND(E5&gt;47, E5&lt;60), $H$21, IF(AND(E5&gt;59,E5&lt;72), $H$22,IF(AND(E5&gt;71,E5&lt;84), $H$23,IF(E5&gt;83,$H$24,0))))))))</f>
        <v>5.3846153846153842E-2</v>
      </c>
      <c r="F9" s="12"/>
      <c r="G9" s="86"/>
    </row>
    <row r="10" spans="1:24" x14ac:dyDescent="0.35">
      <c r="A10" s="79"/>
      <c r="B10" s="4"/>
      <c r="C10" s="3"/>
      <c r="D10" s="3"/>
      <c r="E10" s="3"/>
      <c r="F10" s="3"/>
      <c r="G10" s="88"/>
    </row>
    <row r="11" spans="1:24" x14ac:dyDescent="0.35">
      <c r="A11" s="79"/>
      <c r="B11" s="8"/>
      <c r="C11" s="9"/>
      <c r="D11" s="10"/>
      <c r="E11" s="10"/>
      <c r="F11" s="11"/>
      <c r="G11" s="89"/>
      <c r="M11" s="116"/>
    </row>
    <row r="12" spans="1:24" x14ac:dyDescent="0.35">
      <c r="A12" s="85" t="s">
        <v>13</v>
      </c>
      <c r="B12" s="12"/>
      <c r="C12" s="12"/>
      <c r="D12" s="12"/>
      <c r="E12" s="53">
        <f>(E7)*12+E8</f>
        <v>64480</v>
      </c>
      <c r="F12" s="12"/>
      <c r="G12" s="86"/>
    </row>
    <row r="13" spans="1:24" x14ac:dyDescent="0.35">
      <c r="A13" s="79"/>
      <c r="B13" s="12"/>
      <c r="C13" s="12"/>
      <c r="D13" s="12"/>
      <c r="E13" s="12"/>
      <c r="F13" s="12"/>
      <c r="G13" s="86"/>
    </row>
    <row r="14" spans="1:24" ht="41.25" customHeight="1" thickBot="1" x14ac:dyDescent="0.4">
      <c r="A14" s="90"/>
      <c r="B14" s="91"/>
      <c r="C14" s="91"/>
      <c r="D14" s="91"/>
      <c r="E14" s="91"/>
      <c r="F14" s="91"/>
      <c r="G14" s="92"/>
      <c r="I14" s="19"/>
    </row>
    <row r="15" spans="1:24" ht="47.25" customHeight="1" thickBot="1" x14ac:dyDescent="0.4">
      <c r="A15" s="137" t="s">
        <v>73</v>
      </c>
      <c r="B15" s="138"/>
      <c r="C15" s="138"/>
      <c r="D15" s="138"/>
      <c r="E15" s="139"/>
      <c r="F15" s="140" t="s">
        <v>58</v>
      </c>
      <c r="G15" s="141"/>
      <c r="H15" s="142"/>
      <c r="I15" s="135" t="s">
        <v>70</v>
      </c>
      <c r="J15" s="136"/>
      <c r="N15" s="152" t="s">
        <v>77</v>
      </c>
      <c r="O15" s="152"/>
      <c r="Q15" s="135" t="s">
        <v>75</v>
      </c>
      <c r="R15" s="136"/>
    </row>
    <row r="16" spans="1:24" s="13" customFormat="1" ht="37.5" customHeight="1" thickBot="1" x14ac:dyDescent="0.4">
      <c r="A16" s="94"/>
      <c r="B16" s="94"/>
      <c r="C16" s="94"/>
      <c r="D16" s="95" t="s">
        <v>7</v>
      </c>
      <c r="E16" s="96" t="s">
        <v>4</v>
      </c>
      <c r="F16" s="16" t="s">
        <v>5</v>
      </c>
      <c r="G16" s="16" t="s">
        <v>4</v>
      </c>
      <c r="H16" s="38" t="s">
        <v>6</v>
      </c>
      <c r="I16" s="16" t="s">
        <v>7</v>
      </c>
      <c r="J16" s="38" t="s">
        <v>4</v>
      </c>
      <c r="N16"/>
      <c r="O16"/>
      <c r="P16"/>
      <c r="Q16" s="114" t="s">
        <v>7</v>
      </c>
      <c r="R16" s="115" t="s">
        <v>4</v>
      </c>
      <c r="V16"/>
      <c r="W16"/>
      <c r="X16"/>
    </row>
    <row r="17" spans="1:25" ht="30" customHeight="1" x14ac:dyDescent="0.35">
      <c r="A17" s="97" t="s">
        <v>1</v>
      </c>
      <c r="B17" s="98">
        <v>0</v>
      </c>
      <c r="C17" s="99" t="s">
        <v>14</v>
      </c>
      <c r="D17" s="126">
        <v>61008</v>
      </c>
      <c r="E17" s="101">
        <f>D17/12</f>
        <v>5084</v>
      </c>
      <c r="F17" s="17">
        <f t="shared" ref="F17:F22" si="0">I17-D17</f>
        <v>3472</v>
      </c>
      <c r="G17" s="17">
        <f>F17/12</f>
        <v>289.33333333333331</v>
      </c>
      <c r="H17" s="48">
        <f t="shared" ref="H17:H22" si="1">G17/J17</f>
        <v>5.3846153846153842E-2</v>
      </c>
      <c r="I17" s="18">
        <v>64480</v>
      </c>
      <c r="J17" s="39">
        <f>I17/12</f>
        <v>5373.333333333333</v>
      </c>
      <c r="K17" s="128"/>
      <c r="L17" s="128"/>
      <c r="N17" s="97" t="s">
        <v>1</v>
      </c>
      <c r="O17" s="98">
        <v>0</v>
      </c>
      <c r="P17" s="117" t="s">
        <v>14</v>
      </c>
      <c r="Q17" s="120">
        <v>66737</v>
      </c>
      <c r="R17" s="101">
        <f>Q17/12</f>
        <v>5561.416666666667</v>
      </c>
      <c r="Y17" s="25"/>
    </row>
    <row r="18" spans="1:25" ht="30" customHeight="1" x14ac:dyDescent="0.35">
      <c r="A18" s="43" t="s">
        <v>1</v>
      </c>
      <c r="B18" s="61">
        <v>1</v>
      </c>
      <c r="C18" s="55" t="s">
        <v>15</v>
      </c>
      <c r="D18" s="126">
        <v>61428</v>
      </c>
      <c r="E18" s="39">
        <f t="shared" ref="E18:E24" si="2">D18/12</f>
        <v>5119</v>
      </c>
      <c r="F18" s="17">
        <f t="shared" si="0"/>
        <v>5440</v>
      </c>
      <c r="G18" s="17">
        <f t="shared" ref="G18:G22" si="3">F18/12</f>
        <v>453.33333333333331</v>
      </c>
      <c r="H18" s="48">
        <f t="shared" si="1"/>
        <v>8.135430998384878E-2</v>
      </c>
      <c r="I18" s="18">
        <v>66868</v>
      </c>
      <c r="J18" s="39">
        <f t="shared" ref="J18:J22" si="4">I18/12</f>
        <v>5572.333333333333</v>
      </c>
      <c r="K18" s="128"/>
      <c r="L18" s="128"/>
      <c r="N18" s="43" t="s">
        <v>1</v>
      </c>
      <c r="O18" s="61">
        <v>1</v>
      </c>
      <c r="P18" s="118" t="s">
        <v>15</v>
      </c>
      <c r="Q18" s="121">
        <v>69209</v>
      </c>
      <c r="R18" s="39">
        <f t="shared" ref="R18:R22" si="5">Q18/12</f>
        <v>5767.416666666667</v>
      </c>
      <c r="Y18" s="25"/>
    </row>
    <row r="19" spans="1:25" ht="30" customHeight="1" x14ac:dyDescent="0.35">
      <c r="A19" s="43" t="s">
        <v>1</v>
      </c>
      <c r="B19" s="61">
        <v>2</v>
      </c>
      <c r="C19" s="55" t="s">
        <v>16</v>
      </c>
      <c r="D19" s="126">
        <v>61884</v>
      </c>
      <c r="E19" s="39">
        <f t="shared" si="2"/>
        <v>5157</v>
      </c>
      <c r="F19" s="17">
        <f t="shared" si="0"/>
        <v>7458</v>
      </c>
      <c r="G19" s="17">
        <f t="shared" si="3"/>
        <v>621.5</v>
      </c>
      <c r="H19" s="48">
        <f t="shared" si="1"/>
        <v>0.10755386345937527</v>
      </c>
      <c r="I19" s="18">
        <v>69342</v>
      </c>
      <c r="J19" s="39">
        <f t="shared" si="4"/>
        <v>5778.5</v>
      </c>
      <c r="K19" s="128"/>
      <c r="L19" s="128"/>
      <c r="N19" s="43" t="s">
        <v>1</v>
      </c>
      <c r="O19" s="61">
        <v>2</v>
      </c>
      <c r="P19" s="118" t="s">
        <v>16</v>
      </c>
      <c r="Q19" s="121">
        <v>71769</v>
      </c>
      <c r="R19" s="39">
        <f t="shared" si="5"/>
        <v>5980.75</v>
      </c>
      <c r="Y19" s="25"/>
    </row>
    <row r="20" spans="1:25" ht="30" customHeight="1" x14ac:dyDescent="0.35">
      <c r="A20" s="43" t="s">
        <v>1</v>
      </c>
      <c r="B20" s="61">
        <v>3</v>
      </c>
      <c r="C20" s="55" t="s">
        <v>17</v>
      </c>
      <c r="D20" s="126">
        <v>64356</v>
      </c>
      <c r="E20" s="39">
        <f t="shared" si="2"/>
        <v>5363</v>
      </c>
      <c r="F20" s="17">
        <f t="shared" si="0"/>
        <v>7552</v>
      </c>
      <c r="G20" s="17">
        <f t="shared" si="3"/>
        <v>629.33333333333337</v>
      </c>
      <c r="H20" s="48">
        <f t="shared" si="1"/>
        <v>0.10502308505312345</v>
      </c>
      <c r="I20" s="18">
        <v>71908</v>
      </c>
      <c r="J20" s="39">
        <f t="shared" si="4"/>
        <v>5992.333333333333</v>
      </c>
      <c r="K20" s="128"/>
      <c r="L20" s="128"/>
      <c r="N20" s="43" t="s">
        <v>1</v>
      </c>
      <c r="O20" s="61">
        <v>3</v>
      </c>
      <c r="P20" s="118" t="s">
        <v>17</v>
      </c>
      <c r="Q20" s="121">
        <v>74425</v>
      </c>
      <c r="R20" s="39">
        <f t="shared" si="5"/>
        <v>6202.083333333333</v>
      </c>
      <c r="Y20" s="25"/>
    </row>
    <row r="21" spans="1:25" ht="30" customHeight="1" x14ac:dyDescent="0.35">
      <c r="A21" s="43" t="s">
        <v>1</v>
      </c>
      <c r="B21" s="61">
        <v>4</v>
      </c>
      <c r="C21" s="55" t="s">
        <v>18</v>
      </c>
      <c r="D21" s="126">
        <v>66492</v>
      </c>
      <c r="E21" s="39">
        <f t="shared" si="2"/>
        <v>5541</v>
      </c>
      <c r="F21" s="17">
        <f t="shared" si="0"/>
        <v>8077</v>
      </c>
      <c r="G21" s="17">
        <f t="shared" si="3"/>
        <v>673.08333333333337</v>
      </c>
      <c r="H21" s="48">
        <f t="shared" si="1"/>
        <v>0.10831578806206334</v>
      </c>
      <c r="I21" s="18">
        <v>74569</v>
      </c>
      <c r="J21" s="39">
        <f t="shared" si="4"/>
        <v>6214.083333333333</v>
      </c>
      <c r="K21" s="128"/>
      <c r="L21" s="128"/>
      <c r="N21" s="43" t="s">
        <v>1</v>
      </c>
      <c r="O21" s="61">
        <v>4</v>
      </c>
      <c r="P21" s="118" t="s">
        <v>18</v>
      </c>
      <c r="Q21" s="121">
        <v>77179</v>
      </c>
      <c r="R21" s="39">
        <f t="shared" si="5"/>
        <v>6431.583333333333</v>
      </c>
      <c r="Y21" s="25"/>
    </row>
    <row r="22" spans="1:25" ht="30" customHeight="1" thickBot="1" x14ac:dyDescent="0.4">
      <c r="A22" s="43" t="s">
        <v>1</v>
      </c>
      <c r="B22" s="61">
        <v>5</v>
      </c>
      <c r="C22" s="55" t="s">
        <v>19</v>
      </c>
      <c r="D22" s="126">
        <v>68964</v>
      </c>
      <c r="E22" s="39">
        <f t="shared" si="2"/>
        <v>5747</v>
      </c>
      <c r="F22" s="17">
        <f t="shared" si="0"/>
        <v>8363</v>
      </c>
      <c r="G22" s="17">
        <f t="shared" si="3"/>
        <v>696.91666666666663</v>
      </c>
      <c r="H22" s="48">
        <f t="shared" si="1"/>
        <v>0.10815109858134932</v>
      </c>
      <c r="I22" s="18">
        <v>77327</v>
      </c>
      <c r="J22" s="39">
        <f t="shared" si="4"/>
        <v>6443.916666666667</v>
      </c>
      <c r="K22" s="128"/>
      <c r="L22" s="128"/>
      <c r="N22" s="44" t="s">
        <v>1</v>
      </c>
      <c r="O22" s="122">
        <v>5</v>
      </c>
      <c r="P22" s="119" t="s">
        <v>19</v>
      </c>
      <c r="Q22" s="123">
        <v>80034</v>
      </c>
      <c r="R22" s="46">
        <f t="shared" si="5"/>
        <v>6669.5</v>
      </c>
      <c r="Y22" s="25"/>
    </row>
    <row r="23" spans="1:25" ht="30" customHeight="1" x14ac:dyDescent="0.35">
      <c r="A23" s="43" t="s">
        <v>1</v>
      </c>
      <c r="B23" s="55">
        <v>6</v>
      </c>
      <c r="C23" s="55" t="s">
        <v>20</v>
      </c>
      <c r="D23" s="126">
        <v>71532</v>
      </c>
      <c r="E23" s="39">
        <f>D23/12</f>
        <v>5961</v>
      </c>
      <c r="F23" s="31"/>
      <c r="G23" s="31"/>
      <c r="H23" s="49"/>
      <c r="I23" s="32"/>
      <c r="J23" s="40"/>
    </row>
    <row r="24" spans="1:25" ht="30" customHeight="1" thickBot="1" x14ac:dyDescent="0.4">
      <c r="A24" s="44" t="s">
        <v>1</v>
      </c>
      <c r="B24" s="56" t="s">
        <v>2</v>
      </c>
      <c r="C24" s="56" t="s">
        <v>21</v>
      </c>
      <c r="D24" s="127">
        <v>74088</v>
      </c>
      <c r="E24" s="46">
        <f t="shared" si="2"/>
        <v>6174</v>
      </c>
      <c r="F24" s="50"/>
      <c r="G24" s="50"/>
      <c r="H24" s="51"/>
      <c r="I24" s="41"/>
      <c r="J24" s="42"/>
    </row>
    <row r="28" spans="1:25" ht="18.75" customHeight="1" x14ac:dyDescent="0.35">
      <c r="G28" s="25"/>
    </row>
  </sheetData>
  <mergeCells count="7">
    <mergeCell ref="Q15:R15"/>
    <mergeCell ref="A1:G1"/>
    <mergeCell ref="A5:D5"/>
    <mergeCell ref="A15:E15"/>
    <mergeCell ref="F15:H15"/>
    <mergeCell ref="I15:J15"/>
    <mergeCell ref="N15:O15"/>
  </mergeCells>
  <dataValidations count="2">
    <dataValidation type="date" allowBlank="1" showInputMessage="1" showErrorMessage="1" sqref="E4" xr:uid="{E8C9910F-0241-42B6-AD4C-0C00E064D008}">
      <formula1>40087</formula1>
      <formula2>43373</formula2>
    </dataValidation>
    <dataValidation type="whole" allowBlank="1" showInputMessage="1" showErrorMessage="1" sqref="E6" xr:uid="{F198017A-BB9E-4D96-B1C2-F83BD22C6EC4}">
      <formula1>0</formula1>
      <formula2>12</formula2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2B182-F58D-4596-AEF8-0178DA38C14A}">
  <sheetPr>
    <tabColor theme="5" tint="-0.249977111117893"/>
  </sheetPr>
  <dimension ref="A1:U28"/>
  <sheetViews>
    <sheetView workbookViewId="0">
      <selection activeCell="E17" sqref="E17"/>
    </sheetView>
  </sheetViews>
  <sheetFormatPr defaultRowHeight="14.5" x14ac:dyDescent="0.35"/>
  <cols>
    <col min="1" max="1" width="11.26953125" customWidth="1"/>
    <col min="2" max="2" width="6.1796875" customWidth="1"/>
    <col min="4" max="4" width="8.81640625" customWidth="1"/>
    <col min="5" max="6" width="10.81640625" customWidth="1"/>
    <col min="7" max="7" width="9.81640625" bestFit="1" customWidth="1"/>
    <col min="8" max="8" width="11.7265625" customWidth="1"/>
    <col min="9" max="9" width="10" customWidth="1"/>
    <col min="10" max="10" width="12.26953125" customWidth="1"/>
    <col min="11" max="11" width="12.7265625" customWidth="1"/>
    <col min="21" max="21" width="9.81640625" bestFit="1" customWidth="1"/>
  </cols>
  <sheetData>
    <row r="1" spans="1:21" ht="21" x14ac:dyDescent="0.5">
      <c r="A1" s="148" t="s">
        <v>72</v>
      </c>
      <c r="B1" s="149"/>
      <c r="C1" s="149"/>
      <c r="D1" s="149"/>
      <c r="E1" s="149"/>
      <c r="F1" s="149"/>
      <c r="G1" s="149"/>
    </row>
    <row r="2" spans="1:21" x14ac:dyDescent="0.35">
      <c r="A2" s="30" t="s">
        <v>10</v>
      </c>
      <c r="B2" s="34"/>
      <c r="C2" s="35"/>
      <c r="D2" s="35"/>
      <c r="E2" s="1"/>
      <c r="F2" s="2"/>
      <c r="G2" s="12"/>
    </row>
    <row r="3" spans="1:21" x14ac:dyDescent="0.35">
      <c r="A3" s="27"/>
      <c r="B3" s="34"/>
      <c r="C3" s="35"/>
      <c r="D3" s="35"/>
      <c r="E3" s="1"/>
      <c r="F3" s="2"/>
      <c r="G3" s="12"/>
    </row>
    <row r="4" spans="1:21" x14ac:dyDescent="0.35">
      <c r="A4" s="27"/>
      <c r="B4" s="34"/>
      <c r="C4" s="35"/>
      <c r="D4" s="35"/>
      <c r="E4" s="6"/>
      <c r="F4" s="1"/>
      <c r="G4" s="12"/>
    </row>
    <row r="5" spans="1:21" ht="25.5" customHeight="1" x14ac:dyDescent="0.35">
      <c r="A5" s="147" t="s">
        <v>23</v>
      </c>
      <c r="B5" s="147"/>
      <c r="C5" s="147"/>
      <c r="D5" s="147"/>
      <c r="E5" s="33"/>
      <c r="F5" s="6" t="str">
        <f>IF($E$5="","&lt;&lt; Enter value","")</f>
        <v>&lt;&lt; Enter value</v>
      </c>
      <c r="G5" s="12"/>
    </row>
    <row r="6" spans="1:21" x14ac:dyDescent="0.35">
      <c r="A6" s="15" t="s">
        <v>0</v>
      </c>
      <c r="B6" s="36"/>
      <c r="C6" s="15"/>
      <c r="D6" s="15"/>
      <c r="E6" s="7">
        <f>IF(E5&lt;12,$B$17, IF(AND(E5&gt;11,E5&lt;24), $B$18, IF(AND(E5&gt;23,E5&lt;36),$B$19, IF(AND(E5&gt;35,E5&lt;48), $B$20, IF(AND(E5&gt;47, E5&lt;60), $B$21, IF(AND(E5&gt;59,E5&lt;72), $B$22,IF(AND(E5&gt;71,E5&lt;84), $B$23,IF(E5&gt;83,$B$24,0))))))))</f>
        <v>0</v>
      </c>
      <c r="F6" s="6" t="str">
        <f>IF($E$6="","&lt;&lt; Enter non-negative value","")</f>
        <v/>
      </c>
      <c r="G6" s="12"/>
    </row>
    <row r="7" spans="1:21" x14ac:dyDescent="0.35">
      <c r="A7" s="15" t="s">
        <v>9</v>
      </c>
      <c r="B7" s="15"/>
      <c r="C7" s="15"/>
      <c r="D7" s="37"/>
      <c r="E7" s="21">
        <f>IF(E5&lt;12,$E$17, IF(AND(E5&gt;11,E5&lt;24), $E$18, IF(AND(E5&gt;23,E5&lt;36),$E$19, IF(AND(E5&gt;35,E5&lt;48), $E$20, IF(AND(E5&gt;47, E5&lt;60), $E$21, IF(AND(E5&gt;59,E5&lt;72), $E$22,IF(AND(E5&gt;71,E5&lt;84), $E$23,IF(E5&gt;83,$E$24,0))))))))</f>
        <v>5084</v>
      </c>
      <c r="F7" s="12"/>
      <c r="G7" s="12"/>
    </row>
    <row r="8" spans="1:21" x14ac:dyDescent="0.35">
      <c r="A8" s="15"/>
      <c r="B8" s="15"/>
      <c r="C8" s="15"/>
      <c r="D8" s="37"/>
      <c r="E8" s="12"/>
      <c r="F8" s="12"/>
      <c r="G8" s="12"/>
    </row>
    <row r="9" spans="1:21" x14ac:dyDescent="0.35">
      <c r="A9" s="15"/>
      <c r="B9" s="15"/>
      <c r="C9" s="15"/>
      <c r="D9" s="37"/>
      <c r="E9" s="12"/>
      <c r="F9" s="12"/>
      <c r="G9" s="12"/>
    </row>
    <row r="10" spans="1:21" x14ac:dyDescent="0.35">
      <c r="A10" s="12"/>
      <c r="B10" s="4"/>
      <c r="C10" s="3"/>
      <c r="D10" s="3"/>
      <c r="E10" s="12"/>
      <c r="F10" s="6"/>
      <c r="G10" s="12"/>
    </row>
    <row r="11" spans="1:21" x14ac:dyDescent="0.35">
      <c r="A11" s="15"/>
      <c r="B11" s="8"/>
      <c r="C11" s="9"/>
      <c r="D11" s="10"/>
      <c r="E11" s="12"/>
      <c r="F11" s="11"/>
      <c r="G11" s="12"/>
    </row>
    <row r="12" spans="1:21" x14ac:dyDescent="0.35">
      <c r="A12" s="12"/>
      <c r="B12" s="12"/>
      <c r="C12" s="12"/>
      <c r="D12" s="12"/>
      <c r="E12" s="12"/>
      <c r="F12" s="12"/>
      <c r="G12" s="12"/>
    </row>
    <row r="13" spans="1:21" x14ac:dyDescent="0.35">
      <c r="A13" s="12"/>
      <c r="B13" s="12"/>
      <c r="C13" s="12"/>
      <c r="D13" s="12"/>
      <c r="E13" s="12"/>
      <c r="F13" s="12"/>
      <c r="G13" s="12"/>
    </row>
    <row r="14" spans="1:21" ht="15.75" customHeight="1" thickBot="1" x14ac:dyDescent="0.4">
      <c r="A14" s="14"/>
      <c r="B14" s="14"/>
      <c r="C14" s="14"/>
      <c r="D14" s="14"/>
      <c r="E14" s="14"/>
      <c r="F14" s="14"/>
      <c r="G14" s="67"/>
      <c r="H14" s="20"/>
      <c r="I14" s="20"/>
      <c r="J14" s="19"/>
    </row>
    <row r="15" spans="1:21" ht="48.75" customHeight="1" thickBot="1" x14ac:dyDescent="0.4">
      <c r="A15" s="137" t="s">
        <v>73</v>
      </c>
      <c r="B15" s="138"/>
      <c r="C15" s="138"/>
      <c r="D15" s="138"/>
      <c r="E15" s="139"/>
      <c r="H15" s="150" t="s">
        <v>68</v>
      </c>
      <c r="I15" s="151"/>
      <c r="K15" s="150" t="s">
        <v>76</v>
      </c>
      <c r="L15" s="151"/>
    </row>
    <row r="16" spans="1:21" s="13" customFormat="1" ht="44.25" customHeight="1" thickBot="1" x14ac:dyDescent="0.4">
      <c r="A16" s="94"/>
      <c r="B16" s="94"/>
      <c r="C16" s="94"/>
      <c r="D16" s="95" t="s">
        <v>7</v>
      </c>
      <c r="E16" s="96" t="s">
        <v>4</v>
      </c>
      <c r="H16" s="79" t="s">
        <v>34</v>
      </c>
      <c r="I16" s="105">
        <v>80388</v>
      </c>
      <c r="K16" s="79" t="s">
        <v>34</v>
      </c>
      <c r="L16" s="105"/>
      <c r="N16" s="107" t="s">
        <v>42</v>
      </c>
      <c r="Q16"/>
      <c r="R16"/>
      <c r="S16"/>
      <c r="T16"/>
      <c r="U16"/>
    </row>
    <row r="17" spans="1:21" s="57" customFormat="1" ht="30" customHeight="1" x14ac:dyDescent="0.35">
      <c r="A17" s="97" t="s">
        <v>1</v>
      </c>
      <c r="B17" s="98">
        <v>0</v>
      </c>
      <c r="C17" s="99" t="s">
        <v>14</v>
      </c>
      <c r="D17" s="126">
        <v>61008</v>
      </c>
      <c r="E17" s="101">
        <f>D17/12</f>
        <v>5084</v>
      </c>
      <c r="H17" s="79" t="s">
        <v>35</v>
      </c>
      <c r="I17" s="105">
        <v>82695</v>
      </c>
      <c r="K17" s="79" t="s">
        <v>35</v>
      </c>
      <c r="L17" s="105"/>
      <c r="N17" s="110" t="s">
        <v>50</v>
      </c>
      <c r="Q17"/>
      <c r="R17"/>
      <c r="S17"/>
      <c r="T17"/>
      <c r="U17"/>
    </row>
    <row r="18" spans="1:21" s="57" customFormat="1" ht="30" customHeight="1" x14ac:dyDescent="0.35">
      <c r="A18" s="43" t="s">
        <v>1</v>
      </c>
      <c r="B18" s="61">
        <v>1</v>
      </c>
      <c r="C18" s="55" t="s">
        <v>15</v>
      </c>
      <c r="D18" s="126">
        <v>61428</v>
      </c>
      <c r="E18" s="39">
        <f t="shared" ref="E18:E24" si="0">D18/12</f>
        <v>5119</v>
      </c>
      <c r="H18" s="79" t="s">
        <v>36</v>
      </c>
      <c r="I18" s="105">
        <v>85521</v>
      </c>
      <c r="K18" s="79" t="s">
        <v>36</v>
      </c>
      <c r="L18" s="105"/>
      <c r="N18"/>
      <c r="Q18"/>
      <c r="R18"/>
      <c r="S18"/>
      <c r="T18"/>
      <c r="U18"/>
    </row>
    <row r="19" spans="1:21" s="57" customFormat="1" ht="30" customHeight="1" x14ac:dyDescent="0.35">
      <c r="A19" s="43" t="s">
        <v>1</v>
      </c>
      <c r="B19" s="61">
        <v>2</v>
      </c>
      <c r="C19" s="55" t="s">
        <v>16</v>
      </c>
      <c r="D19" s="126">
        <v>61884</v>
      </c>
      <c r="E19" s="39">
        <f t="shared" si="0"/>
        <v>5157</v>
      </c>
      <c r="H19" s="79" t="s">
        <v>37</v>
      </c>
      <c r="I19" s="105">
        <v>88471</v>
      </c>
      <c r="K19" s="79" t="s">
        <v>37</v>
      </c>
      <c r="L19" s="105"/>
      <c r="Q19"/>
      <c r="R19"/>
      <c r="S19"/>
      <c r="T19"/>
      <c r="U19"/>
    </row>
    <row r="20" spans="1:21" s="57" customFormat="1" ht="30" customHeight="1" x14ac:dyDescent="0.35">
      <c r="A20" s="43" t="s">
        <v>1</v>
      </c>
      <c r="B20" s="61">
        <v>3</v>
      </c>
      <c r="C20" s="55" t="s">
        <v>17</v>
      </c>
      <c r="D20" s="126">
        <v>64356</v>
      </c>
      <c r="E20" s="39">
        <f t="shared" si="0"/>
        <v>5363</v>
      </c>
      <c r="H20" s="79" t="s">
        <v>38</v>
      </c>
      <c r="I20" s="105">
        <v>91652</v>
      </c>
      <c r="K20" s="79" t="s">
        <v>38</v>
      </c>
      <c r="L20" s="105"/>
      <c r="Q20"/>
      <c r="R20"/>
      <c r="S20"/>
      <c r="T20"/>
      <c r="U20"/>
    </row>
    <row r="21" spans="1:21" s="57" customFormat="1" ht="30" customHeight="1" x14ac:dyDescent="0.35">
      <c r="A21" s="43" t="s">
        <v>1</v>
      </c>
      <c r="B21" s="61">
        <v>4</v>
      </c>
      <c r="C21" s="55" t="s">
        <v>18</v>
      </c>
      <c r="D21" s="126">
        <v>66492</v>
      </c>
      <c r="E21" s="39">
        <f t="shared" si="0"/>
        <v>5541</v>
      </c>
      <c r="F21"/>
      <c r="G21"/>
      <c r="H21" s="79" t="s">
        <v>39</v>
      </c>
      <c r="I21" s="105">
        <v>94657</v>
      </c>
      <c r="J21"/>
      <c r="K21" s="79" t="s">
        <v>39</v>
      </c>
      <c r="L21" s="105"/>
    </row>
    <row r="22" spans="1:21" s="57" customFormat="1" ht="30" customHeight="1" x14ac:dyDescent="0.35">
      <c r="A22" s="43" t="s">
        <v>1</v>
      </c>
      <c r="B22" s="61">
        <v>5</v>
      </c>
      <c r="C22" s="55" t="s">
        <v>19</v>
      </c>
      <c r="D22" s="126">
        <v>68964</v>
      </c>
      <c r="E22" s="39">
        <f t="shared" si="0"/>
        <v>5747</v>
      </c>
      <c r="F22"/>
      <c r="G22"/>
      <c r="H22" s="79" t="s">
        <v>40</v>
      </c>
      <c r="I22" s="105">
        <v>97446</v>
      </c>
      <c r="J22"/>
      <c r="K22" s="79" t="s">
        <v>40</v>
      </c>
      <c r="L22" s="105"/>
    </row>
    <row r="23" spans="1:21" s="57" customFormat="1" ht="30" customHeight="1" thickBot="1" x14ac:dyDescent="0.4">
      <c r="A23" s="43" t="s">
        <v>1</v>
      </c>
      <c r="B23" s="55">
        <v>6</v>
      </c>
      <c r="C23" s="55" t="s">
        <v>20</v>
      </c>
      <c r="D23" s="126">
        <v>71532</v>
      </c>
      <c r="E23" s="39">
        <f>D23/12</f>
        <v>5961</v>
      </c>
      <c r="F23"/>
      <c r="G23"/>
      <c r="H23" s="90" t="s">
        <v>41</v>
      </c>
      <c r="I23" s="106">
        <v>102008</v>
      </c>
      <c r="J23"/>
      <c r="K23" s="90" t="s">
        <v>41</v>
      </c>
      <c r="L23" s="106"/>
    </row>
    <row r="24" spans="1:21" s="57" customFormat="1" ht="30" customHeight="1" thickBot="1" x14ac:dyDescent="0.4">
      <c r="A24" s="44" t="s">
        <v>1</v>
      </c>
      <c r="B24" s="56" t="s">
        <v>2</v>
      </c>
      <c r="C24" s="56" t="s">
        <v>21</v>
      </c>
      <c r="D24" s="127">
        <v>74088</v>
      </c>
      <c r="E24" s="46">
        <f t="shared" si="0"/>
        <v>6174</v>
      </c>
      <c r="F24"/>
      <c r="G24"/>
      <c r="H24"/>
      <c r="I24"/>
      <c r="J24"/>
    </row>
    <row r="28" spans="1:21" ht="46.5" customHeight="1" x14ac:dyDescent="0.35"/>
  </sheetData>
  <mergeCells count="5">
    <mergeCell ref="A1:G1"/>
    <mergeCell ref="A5:D5"/>
    <mergeCell ref="A15:E15"/>
    <mergeCell ref="H15:I15"/>
    <mergeCell ref="K15:L15"/>
  </mergeCells>
  <dataValidations count="1">
    <dataValidation type="whole" allowBlank="1" showInputMessage="1" showErrorMessage="1" sqref="E6" xr:uid="{0C99827C-3FB2-4244-B4AC-443E3BD3C85A}">
      <formula1>0</formula1>
      <formula2>12</formula2>
    </dataValidation>
  </dataValidation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Y28"/>
  <sheetViews>
    <sheetView workbookViewId="0">
      <selection activeCell="K17" sqref="K17"/>
    </sheetView>
  </sheetViews>
  <sheetFormatPr defaultRowHeight="14.5" x14ac:dyDescent="0.35"/>
  <cols>
    <col min="1" max="1" width="9" customWidth="1"/>
    <col min="2" max="2" width="6.26953125" customWidth="1"/>
    <col min="3" max="3" width="9.7265625" customWidth="1"/>
    <col min="4" max="4" width="8.54296875" customWidth="1"/>
    <col min="5" max="5" width="11.54296875" customWidth="1"/>
    <col min="6" max="6" width="9.54296875" customWidth="1"/>
    <col min="7" max="7" width="10" customWidth="1"/>
    <col min="8" max="8" width="11.7265625" customWidth="1"/>
    <col min="9" max="9" width="9.7265625" customWidth="1"/>
    <col min="10" max="10" width="13.1796875" customWidth="1"/>
    <col min="11" max="11" width="10.26953125" customWidth="1"/>
    <col min="12" max="12" width="12.81640625" customWidth="1"/>
    <col min="16" max="16" width="12.1796875" customWidth="1"/>
    <col min="18" max="18" width="14.453125" customWidth="1"/>
    <col min="19" max="19" width="10.453125" bestFit="1" customWidth="1"/>
    <col min="21" max="21" width="13.1796875" customWidth="1"/>
    <col min="23" max="23" width="9.81640625" customWidth="1"/>
    <col min="25" max="25" width="11.453125" customWidth="1"/>
  </cols>
  <sheetData>
    <row r="1" spans="1:24" ht="21" customHeight="1" thickBot="1" x14ac:dyDescent="0.55000000000000004">
      <c r="A1" s="143" t="s">
        <v>66</v>
      </c>
      <c r="B1" s="144"/>
      <c r="C1" s="144"/>
      <c r="D1" s="144"/>
      <c r="E1" s="144"/>
      <c r="F1" s="144"/>
      <c r="G1" s="145"/>
    </row>
    <row r="2" spans="1:24" x14ac:dyDescent="0.35">
      <c r="A2" s="77" t="s">
        <v>11</v>
      </c>
      <c r="B2" s="111"/>
      <c r="C2" s="76"/>
      <c r="D2" s="76"/>
      <c r="E2" s="76"/>
      <c r="F2" s="76"/>
      <c r="G2" s="78"/>
    </row>
    <row r="3" spans="1:24" x14ac:dyDescent="0.35">
      <c r="A3" s="79"/>
      <c r="B3" s="26"/>
      <c r="C3" s="1"/>
      <c r="D3" s="1"/>
      <c r="E3" s="1"/>
      <c r="F3" s="1"/>
      <c r="G3" s="80"/>
    </row>
    <row r="4" spans="1:24" x14ac:dyDescent="0.35">
      <c r="A4" s="81"/>
      <c r="B4" s="28"/>
      <c r="C4" s="1"/>
      <c r="D4" s="1"/>
      <c r="E4" s="29"/>
      <c r="F4" s="6"/>
      <c r="G4" s="82"/>
    </row>
    <row r="5" spans="1:24" ht="26.25" customHeight="1" x14ac:dyDescent="0.35">
      <c r="A5" s="146" t="s">
        <v>22</v>
      </c>
      <c r="B5" s="147"/>
      <c r="C5" s="147"/>
      <c r="D5" s="147"/>
      <c r="E5" s="33"/>
      <c r="F5" s="6" t="str">
        <f>IF($E$5="","&lt;&lt; Enter value","")</f>
        <v>&lt;&lt; Enter value</v>
      </c>
      <c r="G5" s="83"/>
    </row>
    <row r="6" spans="1:24" x14ac:dyDescent="0.35">
      <c r="A6" s="84" t="s">
        <v>0</v>
      </c>
      <c r="B6" s="24"/>
      <c r="C6" s="3"/>
      <c r="D6" s="3"/>
      <c r="E6" s="7">
        <f>IF(E5&lt;12,$B$17, IF(AND(E5&gt;11,E5&lt;24), $B$18, IF(AND(E5&gt;23,E5&lt;36),$B$19, IF(AND(E5&gt;35,E5&lt;48), $B$20, IF(AND(E5&gt;47, E5&lt;60), $B$21, IF(AND(E5&gt;59,E5&lt;72), $B$22,IF(AND(E5&gt;71,E5&lt;84), $B$23,IF(E5&gt;83,$B$24,0))))))))</f>
        <v>0</v>
      </c>
      <c r="F6" s="6" t="str">
        <f>IF($E$6="","&lt;&lt; Enter non-negative value","")</f>
        <v/>
      </c>
      <c r="G6" s="83"/>
    </row>
    <row r="7" spans="1:24" x14ac:dyDescent="0.35">
      <c r="A7" s="85" t="s">
        <v>9</v>
      </c>
      <c r="B7" s="4"/>
      <c r="C7" s="3"/>
      <c r="D7" s="5"/>
      <c r="E7" s="21">
        <f>IF(E5&lt;12,$E$17, IF(AND(E5&gt;11,E5&lt;24), $E$18, IF(AND(E5&gt;23,E5&lt;36),$E$19, IF(AND(E5&gt;35,E5&lt;48), $E$20, IF(AND(E5&gt;47, E5&lt;60), $E$21, IF(AND(E5&gt;59,E5&lt;72), $E$22,IF(AND(E5&gt;71,E5&lt;84), $E$23,IF(E5&gt;83,$E$24,0))))))))</f>
        <v>4707</v>
      </c>
      <c r="F7" s="12"/>
      <c r="G7" s="86"/>
    </row>
    <row r="8" spans="1:24" x14ac:dyDescent="0.35">
      <c r="A8" s="85" t="s">
        <v>12</v>
      </c>
      <c r="B8" s="4"/>
      <c r="C8" s="3"/>
      <c r="D8" s="5"/>
      <c r="E8" s="21">
        <f>IF(E5&lt;12,$F$17, IF(AND(E5&gt;11,E5&lt;24), $F$18, IF(AND(E5&gt;23,E5&lt;36),$F$19, IF(AND(E5&gt;35,E5&lt;48), $F$20, IF(AND(E5&gt;47, E5&lt;60), $F$21, IF(AND(E5&gt;59,E5&lt;72), $F$22,IF(AND(E5&gt;71,E5&lt;84), $F$23,IF(E5&gt;83,$F$24,0))))))))</f>
        <v>3516</v>
      </c>
      <c r="F8" s="66"/>
      <c r="G8" s="87"/>
    </row>
    <row r="9" spans="1:24" x14ac:dyDescent="0.35">
      <c r="A9" s="85" t="s">
        <v>8</v>
      </c>
      <c r="B9" s="4"/>
      <c r="C9" s="3"/>
      <c r="D9" s="5"/>
      <c r="E9" s="22">
        <f>IF(E5&lt;12,$H$17, IF(AND(E5&gt;11,E5&lt;24), $H$18, IF(AND(E5&gt;23,E5&lt;36),$H$19, IF(AND(E5&gt;35,E5&lt;48), $H$20, IF(AND(E5&gt;47, E5&lt;60), $H$21, IF(AND(E5&gt;59,E5&lt;72), $H$22,IF(AND(E5&gt;71,E5&lt;84), $H$23,IF(E5&gt;83,$H$24,0))))))))</f>
        <v>5.8599999999999999E-2</v>
      </c>
      <c r="F9" s="12"/>
      <c r="G9" s="86"/>
    </row>
    <row r="10" spans="1:24" x14ac:dyDescent="0.35">
      <c r="A10" s="79"/>
      <c r="B10" s="4"/>
      <c r="C10" s="3"/>
      <c r="D10" s="3"/>
      <c r="E10" s="3"/>
      <c r="F10" s="3"/>
      <c r="G10" s="88"/>
    </row>
    <row r="11" spans="1:24" x14ac:dyDescent="0.35">
      <c r="A11" s="79"/>
      <c r="B11" s="8"/>
      <c r="C11" s="9"/>
      <c r="D11" s="10"/>
      <c r="E11" s="10"/>
      <c r="F11" s="11"/>
      <c r="G11" s="89"/>
      <c r="M11" s="116"/>
    </row>
    <row r="12" spans="1:24" x14ac:dyDescent="0.35">
      <c r="A12" s="85" t="s">
        <v>13</v>
      </c>
      <c r="B12" s="12"/>
      <c r="C12" s="12"/>
      <c r="D12" s="12"/>
      <c r="E12" s="53">
        <f>(E7)*12+E8</f>
        <v>60000</v>
      </c>
      <c r="F12" s="12"/>
      <c r="G12" s="86"/>
    </row>
    <row r="13" spans="1:24" x14ac:dyDescent="0.35">
      <c r="A13" s="79"/>
      <c r="B13" s="12"/>
      <c r="C13" s="12"/>
      <c r="D13" s="12"/>
      <c r="E13" s="12"/>
      <c r="F13" s="12"/>
      <c r="G13" s="86"/>
    </row>
    <row r="14" spans="1:24" ht="41.25" customHeight="1" thickBot="1" x14ac:dyDescent="0.4">
      <c r="A14" s="90"/>
      <c r="B14" s="91"/>
      <c r="C14" s="91"/>
      <c r="D14" s="91"/>
      <c r="E14" s="91"/>
      <c r="F14" s="91"/>
      <c r="G14" s="92"/>
      <c r="I14" s="19"/>
    </row>
    <row r="15" spans="1:24" ht="47.25" customHeight="1" thickBot="1" x14ac:dyDescent="0.4">
      <c r="A15" s="137" t="s">
        <v>65</v>
      </c>
      <c r="B15" s="138"/>
      <c r="C15" s="138"/>
      <c r="D15" s="138"/>
      <c r="E15" s="139"/>
      <c r="F15" s="140" t="s">
        <v>58</v>
      </c>
      <c r="G15" s="141"/>
      <c r="H15" s="142"/>
      <c r="I15" s="140" t="s">
        <v>69</v>
      </c>
      <c r="J15" s="142"/>
      <c r="N15" s="152" t="s">
        <v>71</v>
      </c>
      <c r="O15" s="152"/>
      <c r="Q15" s="140" t="s">
        <v>70</v>
      </c>
      <c r="R15" s="142"/>
    </row>
    <row r="16" spans="1:24" s="13" customFormat="1" ht="37.5" customHeight="1" thickBot="1" x14ac:dyDescent="0.4">
      <c r="A16" s="94"/>
      <c r="B16" s="94"/>
      <c r="C16" s="94"/>
      <c r="D16" s="95" t="s">
        <v>7</v>
      </c>
      <c r="E16" s="96" t="s">
        <v>4</v>
      </c>
      <c r="F16" s="16" t="s">
        <v>5</v>
      </c>
      <c r="G16" s="16" t="s">
        <v>4</v>
      </c>
      <c r="H16" s="38" t="s">
        <v>6</v>
      </c>
      <c r="I16" s="16" t="s">
        <v>7</v>
      </c>
      <c r="J16" s="38" t="s">
        <v>4</v>
      </c>
      <c r="N16"/>
      <c r="O16"/>
      <c r="P16"/>
      <c r="Q16" s="112" t="s">
        <v>7</v>
      </c>
      <c r="R16" s="113" t="s">
        <v>4</v>
      </c>
      <c r="V16"/>
      <c r="W16"/>
      <c r="X16"/>
    </row>
    <row r="17" spans="1:25" ht="30" customHeight="1" x14ac:dyDescent="0.35">
      <c r="A17" s="97" t="s">
        <v>1</v>
      </c>
      <c r="B17" s="98">
        <v>0</v>
      </c>
      <c r="C17" s="99" t="s">
        <v>14</v>
      </c>
      <c r="D17" s="100">
        <v>56484</v>
      </c>
      <c r="E17" s="101">
        <f>D17/12</f>
        <v>4707</v>
      </c>
      <c r="F17" s="17">
        <f t="shared" ref="F17:F22" si="0">I17-D17</f>
        <v>3516</v>
      </c>
      <c r="G17" s="17">
        <f>F17/12</f>
        <v>293</v>
      </c>
      <c r="H17" s="48">
        <f t="shared" ref="H17:H22" si="1">G17/J17</f>
        <v>5.8599999999999999E-2</v>
      </c>
      <c r="I17" s="18">
        <v>60000</v>
      </c>
      <c r="J17" s="39">
        <f>I17/12</f>
        <v>5000</v>
      </c>
      <c r="K17" s="128"/>
      <c r="N17" s="97" t="s">
        <v>1</v>
      </c>
      <c r="O17" s="98">
        <v>0</v>
      </c>
      <c r="P17" s="117" t="s">
        <v>14</v>
      </c>
      <c r="Q17" s="120">
        <v>64480</v>
      </c>
      <c r="R17" s="101">
        <f>Q17/12</f>
        <v>5373.333333333333</v>
      </c>
      <c r="S17" s="128"/>
      <c r="Y17" s="25"/>
    </row>
    <row r="18" spans="1:25" ht="30" customHeight="1" x14ac:dyDescent="0.35">
      <c r="A18" s="43" t="s">
        <v>1</v>
      </c>
      <c r="B18" s="61">
        <v>1</v>
      </c>
      <c r="C18" s="55" t="s">
        <v>15</v>
      </c>
      <c r="D18" s="93">
        <v>56880</v>
      </c>
      <c r="E18" s="39">
        <f t="shared" ref="E18:E24" si="2">D18/12</f>
        <v>4740</v>
      </c>
      <c r="F18" s="17">
        <f t="shared" si="0"/>
        <v>5340</v>
      </c>
      <c r="G18" s="17">
        <f t="shared" ref="G18:G22" si="3">F18/12</f>
        <v>445</v>
      </c>
      <c r="H18" s="48">
        <f t="shared" si="1"/>
        <v>8.5824493731918999E-2</v>
      </c>
      <c r="I18" s="18">
        <v>62220</v>
      </c>
      <c r="J18" s="39">
        <f t="shared" ref="J18:J22" si="4">I18/12</f>
        <v>5185</v>
      </c>
      <c r="N18" s="43" t="s">
        <v>1</v>
      </c>
      <c r="O18" s="61">
        <v>1</v>
      </c>
      <c r="P18" s="118" t="s">
        <v>15</v>
      </c>
      <c r="Q18" s="121">
        <v>66868</v>
      </c>
      <c r="R18" s="39">
        <f t="shared" ref="R18:R22" si="5">Q18/12</f>
        <v>5572.333333333333</v>
      </c>
      <c r="Y18" s="25"/>
    </row>
    <row r="19" spans="1:25" ht="30" customHeight="1" x14ac:dyDescent="0.35">
      <c r="A19" s="43" t="s">
        <v>1</v>
      </c>
      <c r="B19" s="61">
        <v>2</v>
      </c>
      <c r="C19" s="55" t="s">
        <v>16</v>
      </c>
      <c r="D19" s="93">
        <v>57300</v>
      </c>
      <c r="E19" s="39">
        <f t="shared" si="2"/>
        <v>4775</v>
      </c>
      <c r="F19" s="17">
        <f t="shared" si="0"/>
        <v>7222</v>
      </c>
      <c r="G19" s="17">
        <f t="shared" si="3"/>
        <v>601.83333333333337</v>
      </c>
      <c r="H19" s="48">
        <f t="shared" si="1"/>
        <v>0.11193081429589909</v>
      </c>
      <c r="I19" s="18">
        <v>64522</v>
      </c>
      <c r="J19" s="39">
        <f t="shared" si="4"/>
        <v>5376.833333333333</v>
      </c>
      <c r="N19" s="43" t="s">
        <v>1</v>
      </c>
      <c r="O19" s="61">
        <v>2</v>
      </c>
      <c r="P19" s="118" t="s">
        <v>16</v>
      </c>
      <c r="Q19" s="121">
        <v>69342</v>
      </c>
      <c r="R19" s="39">
        <f t="shared" si="5"/>
        <v>5778.5</v>
      </c>
      <c r="Y19" s="25"/>
    </row>
    <row r="20" spans="1:25" ht="30" customHeight="1" x14ac:dyDescent="0.35">
      <c r="A20" s="43" t="s">
        <v>1</v>
      </c>
      <c r="B20" s="61">
        <v>3</v>
      </c>
      <c r="C20" s="55" t="s">
        <v>17</v>
      </c>
      <c r="D20" s="93">
        <v>59592</v>
      </c>
      <c r="E20" s="39">
        <f t="shared" si="2"/>
        <v>4966</v>
      </c>
      <c r="F20" s="17">
        <f t="shared" si="0"/>
        <v>7317</v>
      </c>
      <c r="G20" s="17">
        <f t="shared" si="3"/>
        <v>609.75</v>
      </c>
      <c r="H20" s="48">
        <f t="shared" si="1"/>
        <v>0.10935748554006187</v>
      </c>
      <c r="I20" s="18">
        <v>66909</v>
      </c>
      <c r="J20" s="39">
        <f t="shared" si="4"/>
        <v>5575.75</v>
      </c>
      <c r="N20" s="43" t="s">
        <v>1</v>
      </c>
      <c r="O20" s="61">
        <v>3</v>
      </c>
      <c r="P20" s="118" t="s">
        <v>17</v>
      </c>
      <c r="Q20" s="121">
        <v>71908</v>
      </c>
      <c r="R20" s="39">
        <f t="shared" si="5"/>
        <v>5992.333333333333</v>
      </c>
      <c r="Y20" s="25"/>
    </row>
    <row r="21" spans="1:25" ht="30" customHeight="1" x14ac:dyDescent="0.35">
      <c r="A21" s="43" t="s">
        <v>1</v>
      </c>
      <c r="B21" s="61">
        <v>4</v>
      </c>
      <c r="C21" s="55" t="s">
        <v>18</v>
      </c>
      <c r="D21" s="93">
        <v>61572</v>
      </c>
      <c r="E21" s="39">
        <f t="shared" si="2"/>
        <v>5131</v>
      </c>
      <c r="F21" s="17">
        <f t="shared" si="0"/>
        <v>7813</v>
      </c>
      <c r="G21" s="17">
        <f t="shared" si="3"/>
        <v>651.08333333333337</v>
      </c>
      <c r="H21" s="48">
        <f t="shared" si="1"/>
        <v>0.11260358867190316</v>
      </c>
      <c r="I21" s="18">
        <v>69385</v>
      </c>
      <c r="J21" s="39">
        <f t="shared" si="4"/>
        <v>5782.083333333333</v>
      </c>
      <c r="N21" s="43" t="s">
        <v>1</v>
      </c>
      <c r="O21" s="61">
        <v>4</v>
      </c>
      <c r="P21" s="118" t="s">
        <v>18</v>
      </c>
      <c r="Q21" s="121">
        <v>74569</v>
      </c>
      <c r="R21" s="39">
        <f t="shared" si="5"/>
        <v>6214.083333333333</v>
      </c>
      <c r="Y21" s="25"/>
    </row>
    <row r="22" spans="1:25" ht="30" customHeight="1" thickBot="1" x14ac:dyDescent="0.4">
      <c r="A22" s="43" t="s">
        <v>1</v>
      </c>
      <c r="B22" s="61">
        <v>5</v>
      </c>
      <c r="C22" s="55" t="s">
        <v>19</v>
      </c>
      <c r="D22" s="93">
        <v>63852</v>
      </c>
      <c r="E22" s="39">
        <f t="shared" si="2"/>
        <v>5321</v>
      </c>
      <c r="F22" s="17">
        <f t="shared" si="0"/>
        <v>8100</v>
      </c>
      <c r="G22" s="17">
        <f t="shared" si="3"/>
        <v>675</v>
      </c>
      <c r="H22" s="48">
        <f t="shared" si="1"/>
        <v>0.11257505003335556</v>
      </c>
      <c r="I22" s="18">
        <v>71952</v>
      </c>
      <c r="J22" s="39">
        <f t="shared" si="4"/>
        <v>5996</v>
      </c>
      <c r="N22" s="44" t="s">
        <v>1</v>
      </c>
      <c r="O22" s="122">
        <v>5</v>
      </c>
      <c r="P22" s="119" t="s">
        <v>19</v>
      </c>
      <c r="Q22" s="123">
        <v>77327</v>
      </c>
      <c r="R22" s="46">
        <f t="shared" si="5"/>
        <v>6443.916666666667</v>
      </c>
      <c r="Y22" s="25"/>
    </row>
    <row r="23" spans="1:25" ht="30" customHeight="1" x14ac:dyDescent="0.35">
      <c r="A23" s="43" t="s">
        <v>1</v>
      </c>
      <c r="B23" s="55">
        <v>6</v>
      </c>
      <c r="C23" s="55" t="s">
        <v>20</v>
      </c>
      <c r="D23" s="93">
        <v>66228</v>
      </c>
      <c r="E23" s="39">
        <f>D23/12</f>
        <v>5519</v>
      </c>
      <c r="F23" s="31"/>
      <c r="G23" s="31"/>
      <c r="H23" s="49"/>
      <c r="I23" s="32"/>
      <c r="J23" s="40"/>
    </row>
    <row r="24" spans="1:25" ht="30" customHeight="1" thickBot="1" x14ac:dyDescent="0.4">
      <c r="A24" s="44" t="s">
        <v>1</v>
      </c>
      <c r="B24" s="56" t="s">
        <v>2</v>
      </c>
      <c r="C24" s="56" t="s">
        <v>21</v>
      </c>
      <c r="D24" s="102">
        <v>68604</v>
      </c>
      <c r="E24" s="46">
        <f t="shared" si="2"/>
        <v>5717</v>
      </c>
      <c r="F24" s="50"/>
      <c r="G24" s="50"/>
      <c r="H24" s="51"/>
      <c r="I24" s="41"/>
      <c r="J24" s="42"/>
    </row>
    <row r="28" spans="1:25" ht="18.75" customHeight="1" x14ac:dyDescent="0.35">
      <c r="G28" s="25"/>
    </row>
  </sheetData>
  <mergeCells count="7">
    <mergeCell ref="Q15:R15"/>
    <mergeCell ref="N15:O15"/>
    <mergeCell ref="A1:G1"/>
    <mergeCell ref="A5:D5"/>
    <mergeCell ref="A15:E15"/>
    <mergeCell ref="F15:H15"/>
    <mergeCell ref="I15:J15"/>
  </mergeCells>
  <dataValidations count="2">
    <dataValidation type="whole" allowBlank="1" showInputMessage="1" showErrorMessage="1" sqref="E6" xr:uid="{00000000-0002-0000-0000-000000000000}">
      <formula1>0</formula1>
      <formula2>12</formula2>
    </dataValidation>
    <dataValidation type="date" allowBlank="1" showInputMessage="1" showErrorMessage="1" sqref="E4" xr:uid="{00000000-0002-0000-0000-000001000000}">
      <formula1>40087</formula1>
      <formula2>43373</formula2>
    </dataValidation>
  </dataValidations>
  <pageMargins left="0.7" right="0.7" top="0.75" bottom="0.75" header="0.3" footer="0.3"/>
  <pageSetup orientation="portrait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U28"/>
  <sheetViews>
    <sheetView workbookViewId="0">
      <selection sqref="A1:XFD1048576"/>
    </sheetView>
  </sheetViews>
  <sheetFormatPr defaultRowHeight="14.5" x14ac:dyDescent="0.35"/>
  <cols>
    <col min="1" max="1" width="11.26953125" customWidth="1"/>
    <col min="2" max="2" width="6.1796875" customWidth="1"/>
    <col min="3" max="3" width="8.7265625" customWidth="1"/>
    <col min="4" max="4" width="8.81640625" customWidth="1"/>
    <col min="5" max="6" width="10.81640625" customWidth="1"/>
    <col min="7" max="7" width="9.81640625" bestFit="1" customWidth="1"/>
    <col min="8" max="8" width="11.7265625" customWidth="1"/>
    <col min="9" max="9" width="10" customWidth="1"/>
    <col min="10" max="10" width="12.26953125" customWidth="1"/>
    <col min="11" max="11" width="12.7265625" customWidth="1"/>
    <col min="21" max="21" width="9.81640625" bestFit="1" customWidth="1"/>
  </cols>
  <sheetData>
    <row r="1" spans="1:21" ht="21" x14ac:dyDescent="0.5">
      <c r="A1" s="148" t="s">
        <v>67</v>
      </c>
      <c r="B1" s="149"/>
      <c r="C1" s="149"/>
      <c r="D1" s="149"/>
      <c r="E1" s="149"/>
      <c r="F1" s="149"/>
      <c r="G1" s="149"/>
    </row>
    <row r="2" spans="1:21" x14ac:dyDescent="0.35">
      <c r="A2" s="30" t="s">
        <v>10</v>
      </c>
      <c r="B2" s="34"/>
      <c r="C2" s="35"/>
      <c r="D2" s="35"/>
      <c r="E2" s="1"/>
      <c r="F2" s="2"/>
      <c r="G2" s="12"/>
    </row>
    <row r="3" spans="1:21" x14ac:dyDescent="0.35">
      <c r="A3" s="27"/>
      <c r="B3" s="34"/>
      <c r="C3" s="35"/>
      <c r="D3" s="35"/>
      <c r="E3" s="1"/>
      <c r="F3" s="2"/>
      <c r="G3" s="12"/>
    </row>
    <row r="4" spans="1:21" x14ac:dyDescent="0.35">
      <c r="A4" s="27"/>
      <c r="B4" s="34"/>
      <c r="C4" s="35"/>
      <c r="D4" s="35"/>
      <c r="E4" s="6"/>
      <c r="F4" s="1"/>
      <c r="G4" s="12"/>
    </row>
    <row r="5" spans="1:21" ht="25.5" customHeight="1" x14ac:dyDescent="0.35">
      <c r="A5" s="147" t="s">
        <v>23</v>
      </c>
      <c r="B5" s="147"/>
      <c r="C5" s="147"/>
      <c r="D5" s="147"/>
      <c r="E5" s="33"/>
      <c r="F5" s="6" t="str">
        <f>IF($E$5="","&lt;&lt; Enter value","")</f>
        <v>&lt;&lt; Enter value</v>
      </c>
      <c r="G5" s="12"/>
    </row>
    <row r="6" spans="1:21" x14ac:dyDescent="0.35">
      <c r="A6" s="15" t="s">
        <v>0</v>
      </c>
      <c r="B6" s="36"/>
      <c r="C6" s="15"/>
      <c r="D6" s="15"/>
      <c r="E6" s="7">
        <f>IF(E5&lt;12,$B$17, IF(AND(E5&gt;11,E5&lt;24), $B$18, IF(AND(E5&gt;23,E5&lt;36),$B$19, IF(AND(E5&gt;35,E5&lt;48), $B$20, IF(AND(E5&gt;47, E5&lt;60), $B$21, IF(AND(E5&gt;59,E5&lt;72), $B$22,IF(AND(E5&gt;71,E5&lt;84), $B$23,IF(E5&gt;83,$B$24,0))))))))</f>
        <v>0</v>
      </c>
      <c r="F6" s="6" t="str">
        <f>IF($E$6="","&lt;&lt; Enter non-negative value","")</f>
        <v/>
      </c>
      <c r="G6" s="12"/>
    </row>
    <row r="7" spans="1:21" x14ac:dyDescent="0.35">
      <c r="A7" s="15" t="s">
        <v>9</v>
      </c>
      <c r="B7" s="15"/>
      <c r="C7" s="15"/>
      <c r="D7" s="37"/>
      <c r="E7" s="21">
        <f>IF(E5&lt;12,$E$17, IF(AND(E5&gt;11,E5&lt;24), $E$18, IF(AND(E5&gt;23,E5&lt;36),$E$19, IF(AND(E5&gt;35,E5&lt;48), $E$20, IF(AND(E5&gt;47, E5&lt;60), $E$21, IF(AND(E5&gt;59,E5&lt;72), $E$22,IF(AND(E5&gt;71,E5&lt;84), $E$23,IF(E5&gt;83,$E$24,0))))))))</f>
        <v>4707</v>
      </c>
      <c r="F7" s="12"/>
      <c r="G7" s="12"/>
    </row>
    <row r="8" spans="1:21" x14ac:dyDescent="0.35">
      <c r="A8" s="15"/>
      <c r="B8" s="15"/>
      <c r="C8" s="15"/>
      <c r="D8" s="37"/>
      <c r="E8" s="12"/>
      <c r="F8" s="12"/>
      <c r="G8" s="12"/>
    </row>
    <row r="9" spans="1:21" x14ac:dyDescent="0.35">
      <c r="A9" s="15"/>
      <c r="B9" s="15"/>
      <c r="C9" s="15"/>
      <c r="D9" s="37"/>
      <c r="E9" s="12"/>
      <c r="F9" s="12"/>
      <c r="G9" s="12"/>
    </row>
    <row r="10" spans="1:21" x14ac:dyDescent="0.35">
      <c r="A10" s="12"/>
      <c r="B10" s="4"/>
      <c r="C10" s="3"/>
      <c r="D10" s="3"/>
      <c r="E10" s="12"/>
      <c r="F10" s="6"/>
      <c r="G10" s="12"/>
    </row>
    <row r="11" spans="1:21" x14ac:dyDescent="0.35">
      <c r="A11" s="15"/>
      <c r="B11" s="8"/>
      <c r="C11" s="9"/>
      <c r="D11" s="10"/>
      <c r="E11" s="12"/>
      <c r="F11" s="11"/>
      <c r="G11" s="12"/>
    </row>
    <row r="12" spans="1:21" x14ac:dyDescent="0.35">
      <c r="A12" s="12"/>
      <c r="B12" s="12"/>
      <c r="C12" s="12"/>
      <c r="D12" s="12"/>
      <c r="E12" s="12"/>
      <c r="F12" s="12"/>
      <c r="G12" s="12"/>
    </row>
    <row r="13" spans="1:21" x14ac:dyDescent="0.35">
      <c r="A13" s="12"/>
      <c r="B13" s="12"/>
      <c r="C13" s="12"/>
      <c r="D13" s="12"/>
      <c r="E13" s="12"/>
      <c r="F13" s="12"/>
      <c r="G13" s="12"/>
    </row>
    <row r="14" spans="1:21" ht="15.75" customHeight="1" thickBot="1" x14ac:dyDescent="0.4">
      <c r="A14" s="14"/>
      <c r="B14" s="14"/>
      <c r="C14" s="14"/>
      <c r="D14" s="14"/>
      <c r="E14" s="14"/>
      <c r="F14" s="14"/>
      <c r="G14" s="67"/>
      <c r="H14" s="20"/>
      <c r="I14" s="20"/>
      <c r="J14" s="19"/>
    </row>
    <row r="15" spans="1:21" ht="48.75" customHeight="1" thickBot="1" x14ac:dyDescent="0.4">
      <c r="A15" s="137" t="s">
        <v>65</v>
      </c>
      <c r="B15" s="138"/>
      <c r="C15" s="138"/>
      <c r="D15" s="138"/>
      <c r="E15" s="139"/>
      <c r="H15" s="150" t="s">
        <v>63</v>
      </c>
      <c r="I15" s="151"/>
      <c r="K15" s="150" t="s">
        <v>68</v>
      </c>
      <c r="L15" s="151"/>
    </row>
    <row r="16" spans="1:21" s="13" customFormat="1" ht="44.25" customHeight="1" thickBot="1" x14ac:dyDescent="0.4">
      <c r="A16" s="94"/>
      <c r="B16" s="94"/>
      <c r="C16" s="94"/>
      <c r="D16" s="95" t="s">
        <v>7</v>
      </c>
      <c r="E16" s="96" t="s">
        <v>4</v>
      </c>
      <c r="H16" s="79" t="s">
        <v>34</v>
      </c>
      <c r="I16" s="105">
        <v>76297</v>
      </c>
      <c r="K16" s="79" t="s">
        <v>34</v>
      </c>
      <c r="L16" s="105">
        <v>80388</v>
      </c>
      <c r="N16" s="107" t="s">
        <v>42</v>
      </c>
      <c r="Q16"/>
      <c r="R16"/>
      <c r="S16"/>
      <c r="T16"/>
      <c r="U16"/>
    </row>
    <row r="17" spans="1:21" s="57" customFormat="1" ht="30" customHeight="1" x14ac:dyDescent="0.35">
      <c r="A17" s="97" t="s">
        <v>1</v>
      </c>
      <c r="B17" s="98">
        <v>0</v>
      </c>
      <c r="C17" s="99" t="s">
        <v>14</v>
      </c>
      <c r="D17" s="100">
        <v>56484</v>
      </c>
      <c r="E17" s="101">
        <f>D17/12</f>
        <v>4707</v>
      </c>
      <c r="H17" s="79" t="s">
        <v>35</v>
      </c>
      <c r="I17" s="105">
        <v>78515</v>
      </c>
      <c r="K17" s="79" t="s">
        <v>35</v>
      </c>
      <c r="L17" s="105">
        <v>82695</v>
      </c>
      <c r="N17" s="110" t="s">
        <v>50</v>
      </c>
      <c r="Q17"/>
      <c r="R17"/>
      <c r="S17"/>
      <c r="T17"/>
      <c r="U17"/>
    </row>
    <row r="18" spans="1:21" s="57" customFormat="1" ht="30" customHeight="1" x14ac:dyDescent="0.35">
      <c r="A18" s="43" t="s">
        <v>1</v>
      </c>
      <c r="B18" s="61">
        <v>1</v>
      </c>
      <c r="C18" s="55" t="s">
        <v>15</v>
      </c>
      <c r="D18" s="93">
        <v>56880</v>
      </c>
      <c r="E18" s="39">
        <f t="shared" ref="E18:E24" si="0">D18/12</f>
        <v>4740</v>
      </c>
      <c r="H18" s="79" t="s">
        <v>36</v>
      </c>
      <c r="I18" s="105">
        <v>81232</v>
      </c>
      <c r="K18" s="79" t="s">
        <v>36</v>
      </c>
      <c r="L18" s="105">
        <v>85521</v>
      </c>
      <c r="N18"/>
      <c r="Q18"/>
      <c r="R18"/>
      <c r="S18"/>
      <c r="T18"/>
      <c r="U18"/>
    </row>
    <row r="19" spans="1:21" s="57" customFormat="1" ht="30" customHeight="1" x14ac:dyDescent="0.35">
      <c r="A19" s="43" t="s">
        <v>1</v>
      </c>
      <c r="B19" s="61">
        <v>2</v>
      </c>
      <c r="C19" s="55" t="s">
        <v>16</v>
      </c>
      <c r="D19" s="93">
        <v>57300</v>
      </c>
      <c r="E19" s="39">
        <f t="shared" si="0"/>
        <v>4775</v>
      </c>
      <c r="H19" s="79" t="s">
        <v>37</v>
      </c>
      <c r="I19" s="105">
        <v>84069</v>
      </c>
      <c r="K19" s="79" t="s">
        <v>37</v>
      </c>
      <c r="L19" s="105">
        <v>88471</v>
      </c>
      <c r="Q19"/>
      <c r="R19"/>
      <c r="S19"/>
      <c r="T19"/>
      <c r="U19"/>
    </row>
    <row r="20" spans="1:21" s="57" customFormat="1" ht="30" customHeight="1" x14ac:dyDescent="0.35">
      <c r="A20" s="43" t="s">
        <v>1</v>
      </c>
      <c r="B20" s="61">
        <v>3</v>
      </c>
      <c r="C20" s="55" t="s">
        <v>17</v>
      </c>
      <c r="D20" s="93">
        <v>59592</v>
      </c>
      <c r="E20" s="39">
        <f t="shared" si="0"/>
        <v>4966</v>
      </c>
      <c r="H20" s="79" t="s">
        <v>38</v>
      </c>
      <c r="I20" s="105">
        <v>87127</v>
      </c>
      <c r="K20" s="79" t="s">
        <v>38</v>
      </c>
      <c r="L20" s="105">
        <v>91652</v>
      </c>
      <c r="Q20"/>
      <c r="R20"/>
      <c r="S20"/>
      <c r="T20"/>
      <c r="U20"/>
    </row>
    <row r="21" spans="1:21" s="57" customFormat="1" ht="30" customHeight="1" x14ac:dyDescent="0.35">
      <c r="A21" s="43" t="s">
        <v>1</v>
      </c>
      <c r="B21" s="61">
        <v>4</v>
      </c>
      <c r="C21" s="55" t="s">
        <v>18</v>
      </c>
      <c r="D21" s="93">
        <v>61572</v>
      </c>
      <c r="E21" s="39">
        <f t="shared" si="0"/>
        <v>5131</v>
      </c>
      <c r="F21"/>
      <c r="G21"/>
      <c r="H21" s="79" t="s">
        <v>39</v>
      </c>
      <c r="I21" s="105">
        <v>90016</v>
      </c>
      <c r="J21"/>
      <c r="K21" s="79" t="s">
        <v>39</v>
      </c>
      <c r="L21" s="105">
        <v>94657</v>
      </c>
    </row>
    <row r="22" spans="1:21" s="57" customFormat="1" ht="30" customHeight="1" x14ac:dyDescent="0.35">
      <c r="A22" s="43" t="s">
        <v>1</v>
      </c>
      <c r="B22" s="61">
        <v>5</v>
      </c>
      <c r="C22" s="55" t="s">
        <v>19</v>
      </c>
      <c r="D22" s="93">
        <v>63852</v>
      </c>
      <c r="E22" s="39">
        <f t="shared" si="0"/>
        <v>5321</v>
      </c>
      <c r="F22"/>
      <c r="G22"/>
      <c r="H22" s="79" t="s">
        <v>40</v>
      </c>
      <c r="I22" s="105">
        <v>92698</v>
      </c>
      <c r="J22"/>
      <c r="K22" s="79" t="s">
        <v>40</v>
      </c>
      <c r="L22" s="105">
        <v>97446</v>
      </c>
    </row>
    <row r="23" spans="1:21" s="57" customFormat="1" ht="30" customHeight="1" thickBot="1" x14ac:dyDescent="0.4">
      <c r="A23" s="43" t="s">
        <v>1</v>
      </c>
      <c r="B23" s="55">
        <v>6</v>
      </c>
      <c r="C23" s="55" t="s">
        <v>20</v>
      </c>
      <c r="D23" s="93">
        <v>66228</v>
      </c>
      <c r="E23" s="39">
        <f>D23/12</f>
        <v>5519</v>
      </c>
      <c r="F23"/>
      <c r="G23"/>
      <c r="H23" s="90" t="s">
        <v>41</v>
      </c>
      <c r="I23" s="106">
        <v>97085</v>
      </c>
      <c r="J23"/>
      <c r="K23" s="90" t="s">
        <v>41</v>
      </c>
      <c r="L23" s="106">
        <v>102008</v>
      </c>
    </row>
    <row r="24" spans="1:21" s="57" customFormat="1" ht="30" customHeight="1" thickBot="1" x14ac:dyDescent="0.4">
      <c r="A24" s="44" t="s">
        <v>1</v>
      </c>
      <c r="B24" s="56" t="s">
        <v>2</v>
      </c>
      <c r="C24" s="56" t="s">
        <v>21</v>
      </c>
      <c r="D24" s="102">
        <v>68604</v>
      </c>
      <c r="E24" s="46">
        <f t="shared" si="0"/>
        <v>5717</v>
      </c>
      <c r="F24"/>
      <c r="G24"/>
      <c r="H24"/>
      <c r="I24"/>
      <c r="J24"/>
    </row>
    <row r="28" spans="1:21" ht="46.5" customHeight="1" x14ac:dyDescent="0.35"/>
  </sheetData>
  <mergeCells count="5">
    <mergeCell ref="A1:G1"/>
    <mergeCell ref="A5:D5"/>
    <mergeCell ref="A15:E15"/>
    <mergeCell ref="H15:I15"/>
    <mergeCell ref="K15:L15"/>
  </mergeCells>
  <dataValidations count="1">
    <dataValidation type="whole" allowBlank="1" showInputMessage="1" showErrorMessage="1" sqref="E6" xr:uid="{00000000-0002-0000-0100-000000000000}">
      <formula1>0</formula1>
      <formula2>12</formula2>
    </dataValidation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</sheetPr>
  <dimension ref="A1:Y28"/>
  <sheetViews>
    <sheetView workbookViewId="0">
      <selection sqref="A1:XFD1048576"/>
    </sheetView>
  </sheetViews>
  <sheetFormatPr defaultRowHeight="14.5" x14ac:dyDescent="0.35"/>
  <cols>
    <col min="1" max="1" width="9" customWidth="1"/>
    <col min="2" max="2" width="6.26953125" customWidth="1"/>
    <col min="3" max="3" width="9.7265625" customWidth="1"/>
    <col min="4" max="4" width="8.54296875" customWidth="1"/>
    <col min="5" max="5" width="11.54296875" customWidth="1"/>
    <col min="6" max="6" width="9.54296875" customWidth="1"/>
    <col min="7" max="7" width="10" customWidth="1"/>
    <col min="8" max="8" width="11.7265625" customWidth="1"/>
    <col min="9" max="9" width="9.7265625" customWidth="1"/>
    <col min="10" max="10" width="13.1796875" customWidth="1"/>
    <col min="11" max="11" width="10.26953125" customWidth="1"/>
    <col min="12" max="12" width="12.81640625" customWidth="1"/>
    <col min="18" max="18" width="5.7265625" customWidth="1"/>
    <col min="23" max="23" width="9.81640625" customWidth="1"/>
    <col min="25" max="25" width="11.453125" customWidth="1"/>
  </cols>
  <sheetData>
    <row r="1" spans="1:24" ht="21" customHeight="1" thickBot="1" x14ac:dyDescent="0.55000000000000004">
      <c r="A1" s="143" t="s">
        <v>59</v>
      </c>
      <c r="B1" s="144"/>
      <c r="C1" s="144"/>
      <c r="D1" s="144"/>
      <c r="E1" s="144"/>
      <c r="F1" s="144"/>
      <c r="G1" s="145"/>
    </row>
    <row r="2" spans="1:24" x14ac:dyDescent="0.35">
      <c r="A2" s="77" t="s">
        <v>11</v>
      </c>
      <c r="B2" s="111"/>
      <c r="C2" s="76"/>
      <c r="D2" s="76"/>
      <c r="E2" s="76"/>
      <c r="F2" s="76"/>
      <c r="G2" s="78"/>
    </row>
    <row r="3" spans="1:24" x14ac:dyDescent="0.35">
      <c r="A3" s="79"/>
      <c r="B3" s="26"/>
      <c r="C3" s="1"/>
      <c r="D3" s="1"/>
      <c r="E3" s="1"/>
      <c r="F3" s="1"/>
      <c r="G3" s="80"/>
    </row>
    <row r="4" spans="1:24" x14ac:dyDescent="0.35">
      <c r="A4" s="81"/>
      <c r="B4" s="28"/>
      <c r="C4" s="1"/>
      <c r="D4" s="1"/>
      <c r="E4" s="29"/>
      <c r="F4" s="6"/>
      <c r="G4" s="82"/>
    </row>
    <row r="5" spans="1:24" ht="26.25" customHeight="1" x14ac:dyDescent="0.35">
      <c r="A5" s="146" t="s">
        <v>22</v>
      </c>
      <c r="B5" s="147"/>
      <c r="C5" s="147"/>
      <c r="D5" s="147"/>
      <c r="E5" s="33"/>
      <c r="F5" s="6" t="str">
        <f>IF($E$5="","&lt;&lt; Enter value","")</f>
        <v>&lt;&lt; Enter value</v>
      </c>
      <c r="G5" s="83"/>
    </row>
    <row r="6" spans="1:24" x14ac:dyDescent="0.35">
      <c r="A6" s="84" t="s">
        <v>0</v>
      </c>
      <c r="B6" s="24"/>
      <c r="C6" s="3"/>
      <c r="D6" s="3"/>
      <c r="E6" s="7">
        <f>IF(E5&lt;12,$B$17, IF(AND(E5&gt;11,E5&lt;24), $B$18, IF(AND(E5&gt;23,E5&lt;36),$B$19, IF(AND(E5&gt;35,E5&lt;48), $B$20, IF(AND(E5&gt;47, E5&lt;60), $B$21, IF(AND(E5&gt;59,E5&lt;72), $B$22,IF(AND(E5&gt;71,E5&lt;84), $B$23,IF(E5&gt;83,$B$24,0))))))))</f>
        <v>0</v>
      </c>
      <c r="F6" s="6" t="str">
        <f>IF($E$6="","&lt;&lt; Enter non-negative value","")</f>
        <v/>
      </c>
      <c r="G6" s="83"/>
    </row>
    <row r="7" spans="1:24" x14ac:dyDescent="0.35">
      <c r="A7" s="85" t="s">
        <v>9</v>
      </c>
      <c r="B7" s="4"/>
      <c r="C7" s="3"/>
      <c r="D7" s="5"/>
      <c r="E7" s="21">
        <f>IF(E5&lt;12,$E$17, IF(AND(E5&gt;11,E5&lt;24), $E$18, IF(AND(E5&gt;23,E5&lt;36),$E$19, IF(AND(E5&gt;35,E5&lt;48), $E$20, IF(AND(E5&gt;47, E5&lt;60), $E$21, IF(AND(E5&gt;59,E5&lt;72), $E$22,IF(AND(E5&gt;71,E5&lt;84), $E$23,IF(E5&gt;83,$E$24,0))))))))</f>
        <v>4570</v>
      </c>
      <c r="F7" s="12"/>
      <c r="G7" s="86"/>
    </row>
    <row r="8" spans="1:24" x14ac:dyDescent="0.35">
      <c r="A8" s="85" t="s">
        <v>12</v>
      </c>
      <c r="B8" s="4"/>
      <c r="C8" s="3"/>
      <c r="D8" s="5"/>
      <c r="E8" s="21">
        <f>IF(E5&lt;12,$F$17, IF(AND(E5&gt;11,E5&lt;24), $F$18, IF(AND(E5&gt;23,E5&lt;36),$F$19, IF(AND(E5&gt;35,E5&lt;48), $F$20, IF(AND(E5&gt;47, E5&lt;60), $F$21, IF(AND(E5&gt;59,E5&lt;72), $F$22,IF(AND(E5&gt;71,E5&lt;84), $F$23,IF(E5&gt;83,$F$24,0))))))))</f>
        <v>792</v>
      </c>
      <c r="F8" s="66"/>
      <c r="G8" s="87"/>
    </row>
    <row r="9" spans="1:24" x14ac:dyDescent="0.35">
      <c r="A9" s="85" t="s">
        <v>8</v>
      </c>
      <c r="B9" s="4"/>
      <c r="C9" s="3"/>
      <c r="D9" s="5"/>
      <c r="E9" s="22">
        <f>IF(E5&lt;12,$H$17, IF(AND(E5&gt;11,E5&lt;24), $H$18, IF(AND(E5&gt;23,E5&lt;36),$H$19, IF(AND(E5&gt;35,E5&lt;48), $H$20, IF(AND(E5&gt;47, E5&lt;60), $H$21, IF(AND(E5&gt;59,E5&lt;72), $H$22,IF(AND(E5&gt;71,E5&lt;84), $H$23,IF(E5&gt;83,$H$24,0))))))))</f>
        <v>1.4236410698878344E-2</v>
      </c>
      <c r="F9" s="12"/>
      <c r="G9" s="86"/>
    </row>
    <row r="10" spans="1:24" x14ac:dyDescent="0.35">
      <c r="A10" s="79"/>
      <c r="B10" s="4"/>
      <c r="C10" s="3"/>
      <c r="D10" s="3"/>
      <c r="E10" s="3"/>
      <c r="F10" s="3"/>
      <c r="G10" s="88"/>
    </row>
    <row r="11" spans="1:24" x14ac:dyDescent="0.35">
      <c r="A11" s="79"/>
      <c r="B11" s="8"/>
      <c r="C11" s="9"/>
      <c r="D11" s="10"/>
      <c r="E11" s="10"/>
      <c r="F11" s="11"/>
      <c r="G11" s="89"/>
    </row>
    <row r="12" spans="1:24" x14ac:dyDescent="0.35">
      <c r="A12" s="85" t="s">
        <v>13</v>
      </c>
      <c r="B12" s="12"/>
      <c r="C12" s="12"/>
      <c r="D12" s="12"/>
      <c r="E12" s="53">
        <f>(E7)*12+E8</f>
        <v>55632</v>
      </c>
      <c r="F12" s="12"/>
      <c r="G12" s="86"/>
    </row>
    <row r="13" spans="1:24" x14ac:dyDescent="0.35">
      <c r="A13" s="79"/>
      <c r="B13" s="12"/>
      <c r="C13" s="12"/>
      <c r="D13" s="12"/>
      <c r="E13" s="12"/>
      <c r="F13" s="12"/>
      <c r="G13" s="86"/>
    </row>
    <row r="14" spans="1:24" ht="15" thickBot="1" x14ac:dyDescent="0.4">
      <c r="A14" s="90"/>
      <c r="B14" s="91"/>
      <c r="C14" s="91"/>
      <c r="D14" s="91"/>
      <c r="E14" s="91"/>
      <c r="F14" s="91"/>
      <c r="G14" s="92"/>
      <c r="I14" s="19"/>
    </row>
    <row r="15" spans="1:24" ht="47.25" customHeight="1" thickBot="1" x14ac:dyDescent="0.4">
      <c r="A15" s="137" t="s">
        <v>60</v>
      </c>
      <c r="B15" s="138"/>
      <c r="C15" s="138"/>
      <c r="D15" s="138"/>
      <c r="E15" s="139"/>
      <c r="F15" s="140" t="s">
        <v>58</v>
      </c>
      <c r="G15" s="141"/>
      <c r="H15" s="142"/>
      <c r="I15" s="140" t="s">
        <v>61</v>
      </c>
      <c r="J15" s="142"/>
    </row>
    <row r="16" spans="1:24" s="13" customFormat="1" ht="37.5" customHeight="1" thickBot="1" x14ac:dyDescent="0.4">
      <c r="A16" s="94"/>
      <c r="B16" s="94"/>
      <c r="C16" s="94"/>
      <c r="D16" s="95" t="s">
        <v>7</v>
      </c>
      <c r="E16" s="96" t="s">
        <v>4</v>
      </c>
      <c r="F16" s="16" t="s">
        <v>5</v>
      </c>
      <c r="G16" s="16" t="s">
        <v>4</v>
      </c>
      <c r="H16" s="38" t="s">
        <v>6</v>
      </c>
      <c r="I16" s="16" t="s">
        <v>7</v>
      </c>
      <c r="J16" s="38" t="s">
        <v>4</v>
      </c>
      <c r="N16"/>
      <c r="O16"/>
      <c r="P16"/>
      <c r="Q16"/>
      <c r="R16"/>
      <c r="S16"/>
      <c r="T16"/>
      <c r="U16"/>
      <c r="V16"/>
      <c r="W16"/>
      <c r="X16"/>
    </row>
    <row r="17" spans="1:25" ht="30" customHeight="1" x14ac:dyDescent="0.35">
      <c r="A17" s="97" t="s">
        <v>1</v>
      </c>
      <c r="B17" s="98">
        <v>0</v>
      </c>
      <c r="C17" s="99" t="s">
        <v>14</v>
      </c>
      <c r="D17" s="100">
        <v>54840</v>
      </c>
      <c r="E17" s="101">
        <f>D17/12</f>
        <v>4570</v>
      </c>
      <c r="F17" s="17">
        <f t="shared" ref="F17:F22" si="0">I17-D17</f>
        <v>792</v>
      </c>
      <c r="G17" s="17">
        <f>F17/12</f>
        <v>66</v>
      </c>
      <c r="H17" s="48">
        <f t="shared" ref="H17:H22" si="1">G17/J17</f>
        <v>1.4236410698878344E-2</v>
      </c>
      <c r="I17" s="18">
        <v>55632</v>
      </c>
      <c r="J17" s="39">
        <f>I17/12</f>
        <v>4636</v>
      </c>
      <c r="Y17" s="25"/>
    </row>
    <row r="18" spans="1:25" ht="30" customHeight="1" x14ac:dyDescent="0.35">
      <c r="A18" s="43" t="s">
        <v>1</v>
      </c>
      <c r="B18" s="61">
        <v>1</v>
      </c>
      <c r="C18" s="55" t="s">
        <v>15</v>
      </c>
      <c r="D18" s="93">
        <v>55224</v>
      </c>
      <c r="E18" s="39">
        <f t="shared" ref="E18:E24" si="2">D18/12</f>
        <v>4602</v>
      </c>
      <c r="F18" s="17">
        <f t="shared" si="0"/>
        <v>2628</v>
      </c>
      <c r="G18" s="17">
        <f t="shared" ref="G18:G22" si="3">F18/12</f>
        <v>219</v>
      </c>
      <c r="H18" s="48">
        <f t="shared" si="1"/>
        <v>4.542626011200996E-2</v>
      </c>
      <c r="I18" s="18">
        <v>57852</v>
      </c>
      <c r="J18" s="39">
        <f t="shared" ref="J18:J22" si="4">I18/12</f>
        <v>4821</v>
      </c>
      <c r="Y18" s="25"/>
    </row>
    <row r="19" spans="1:25" ht="30" customHeight="1" x14ac:dyDescent="0.35">
      <c r="A19" s="43" t="s">
        <v>1</v>
      </c>
      <c r="B19" s="61">
        <v>2</v>
      </c>
      <c r="C19" s="55" t="s">
        <v>16</v>
      </c>
      <c r="D19" s="93">
        <v>55632</v>
      </c>
      <c r="E19" s="39">
        <f t="shared" si="2"/>
        <v>4636</v>
      </c>
      <c r="F19" s="17">
        <f t="shared" si="0"/>
        <v>4152</v>
      </c>
      <c r="G19" s="17">
        <f t="shared" si="3"/>
        <v>346</v>
      </c>
      <c r="H19" s="48">
        <f t="shared" si="1"/>
        <v>6.945002007226013E-2</v>
      </c>
      <c r="I19" s="18">
        <v>59784</v>
      </c>
      <c r="J19" s="39">
        <f t="shared" si="4"/>
        <v>4982</v>
      </c>
      <c r="Y19" s="25"/>
    </row>
    <row r="20" spans="1:25" ht="30" customHeight="1" x14ac:dyDescent="0.35">
      <c r="A20" s="43" t="s">
        <v>1</v>
      </c>
      <c r="B20" s="61">
        <v>3</v>
      </c>
      <c r="C20" s="55" t="s">
        <v>17</v>
      </c>
      <c r="D20" s="93">
        <v>57852</v>
      </c>
      <c r="E20" s="39">
        <f t="shared" si="2"/>
        <v>4821</v>
      </c>
      <c r="F20" s="17">
        <f t="shared" si="0"/>
        <v>4140</v>
      </c>
      <c r="G20" s="17">
        <f t="shared" si="3"/>
        <v>345</v>
      </c>
      <c r="H20" s="48">
        <f t="shared" si="1"/>
        <v>6.6782810685249716E-2</v>
      </c>
      <c r="I20" s="18">
        <v>61992</v>
      </c>
      <c r="J20" s="39">
        <f t="shared" si="4"/>
        <v>5166</v>
      </c>
      <c r="Y20" s="25"/>
    </row>
    <row r="21" spans="1:25" ht="30" customHeight="1" x14ac:dyDescent="0.35">
      <c r="A21" s="43" t="s">
        <v>1</v>
      </c>
      <c r="B21" s="61">
        <v>4</v>
      </c>
      <c r="C21" s="55" t="s">
        <v>18</v>
      </c>
      <c r="D21" s="93">
        <v>59784</v>
      </c>
      <c r="E21" s="39">
        <f t="shared" si="2"/>
        <v>4982</v>
      </c>
      <c r="F21" s="17">
        <f t="shared" si="0"/>
        <v>4512</v>
      </c>
      <c r="G21" s="17">
        <f t="shared" si="3"/>
        <v>376</v>
      </c>
      <c r="H21" s="48">
        <f t="shared" si="1"/>
        <v>7.0175438596491224E-2</v>
      </c>
      <c r="I21" s="18">
        <v>64296</v>
      </c>
      <c r="J21" s="39">
        <f t="shared" si="4"/>
        <v>5358</v>
      </c>
      <c r="Y21" s="25"/>
    </row>
    <row r="22" spans="1:25" ht="30" customHeight="1" x14ac:dyDescent="0.35">
      <c r="A22" s="43" t="s">
        <v>1</v>
      </c>
      <c r="B22" s="61">
        <v>5</v>
      </c>
      <c r="C22" s="55" t="s">
        <v>19</v>
      </c>
      <c r="D22" s="93">
        <v>61992</v>
      </c>
      <c r="E22" s="39">
        <f t="shared" si="2"/>
        <v>5166</v>
      </c>
      <c r="F22" s="17">
        <f t="shared" si="0"/>
        <v>4608</v>
      </c>
      <c r="G22" s="17">
        <f t="shared" si="3"/>
        <v>384</v>
      </c>
      <c r="H22" s="48">
        <f t="shared" si="1"/>
        <v>6.918918918918919E-2</v>
      </c>
      <c r="I22" s="18">
        <v>66600</v>
      </c>
      <c r="J22" s="39">
        <f t="shared" si="4"/>
        <v>5550</v>
      </c>
      <c r="Y22" s="25"/>
    </row>
    <row r="23" spans="1:25" ht="30" customHeight="1" x14ac:dyDescent="0.35">
      <c r="A23" s="43" t="s">
        <v>1</v>
      </c>
      <c r="B23" s="55">
        <v>6</v>
      </c>
      <c r="C23" s="55" t="s">
        <v>20</v>
      </c>
      <c r="D23" s="93">
        <v>64296</v>
      </c>
      <c r="E23" s="39">
        <f>D23/12</f>
        <v>5358</v>
      </c>
      <c r="F23" s="31"/>
      <c r="G23" s="31"/>
      <c r="H23" s="49"/>
      <c r="I23" s="32"/>
      <c r="J23" s="40"/>
    </row>
    <row r="24" spans="1:25" ht="30" customHeight="1" thickBot="1" x14ac:dyDescent="0.4">
      <c r="A24" s="44" t="s">
        <v>1</v>
      </c>
      <c r="B24" s="56" t="s">
        <v>2</v>
      </c>
      <c r="C24" s="56" t="s">
        <v>21</v>
      </c>
      <c r="D24" s="102">
        <v>66660</v>
      </c>
      <c r="E24" s="46">
        <f t="shared" si="2"/>
        <v>5555</v>
      </c>
      <c r="F24" s="50"/>
      <c r="G24" s="50"/>
      <c r="H24" s="51"/>
      <c r="I24" s="41"/>
      <c r="J24" s="42"/>
    </row>
    <row r="28" spans="1:25" ht="18.75" customHeight="1" x14ac:dyDescent="0.35">
      <c r="G28" s="25"/>
    </row>
  </sheetData>
  <mergeCells count="5">
    <mergeCell ref="A1:G1"/>
    <mergeCell ref="A5:D5"/>
    <mergeCell ref="A15:E15"/>
    <mergeCell ref="F15:H15"/>
    <mergeCell ref="I15:J15"/>
  </mergeCells>
  <dataValidations count="2">
    <dataValidation type="date" allowBlank="1" showInputMessage="1" showErrorMessage="1" sqref="E4" xr:uid="{00000000-0002-0000-0200-000000000000}">
      <formula1>40087</formula1>
      <formula2>43373</formula2>
    </dataValidation>
    <dataValidation type="whole" allowBlank="1" showInputMessage="1" showErrorMessage="1" sqref="E6" xr:uid="{00000000-0002-0000-0200-000001000000}">
      <formula1>0</formula1>
      <formula2>12</formula2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69F358EE5DFF4E957B8501C98CDAA3" ma:contentTypeVersion="2" ma:contentTypeDescription="Create a new document." ma:contentTypeScope="" ma:versionID="b8b2f39fa4226713b2110175f0f352c0">
  <xsd:schema xmlns:xsd="http://www.w3.org/2001/XMLSchema" xmlns:xs="http://www.w3.org/2001/XMLSchema" xmlns:p="http://schemas.microsoft.com/office/2006/metadata/properties" xmlns:ns1="http://schemas.microsoft.com/sharepoint/v3" xmlns:ns2="2f76b4ba-60ce-4d3f-bb21-529a65efae4a" targetNamespace="http://schemas.microsoft.com/office/2006/metadata/properties" ma:root="true" ma:fieldsID="ef3072e1c656e5d2460ce604cbf6e052" ns1:_="" ns2:_="">
    <xsd:import namespace="http://schemas.microsoft.com/sharepoint/v3"/>
    <xsd:import namespace="2f76b4ba-60ce-4d3f-bb21-529a65efae4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76b4ba-60ce-4d3f-bb21-529a65efae4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724CC9-F96A-452B-AF7D-5EB530233BB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79E13B-B021-43BE-89FB-74CB128E35C3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886FEEE-827F-402A-BD5D-08AFE9C11E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f76b4ba-60ce-4d3f-bb21-529a65efae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Postdoc Researcher NIH 2026</vt:lpstr>
      <vt:lpstr>Res Physician Postdoc NIH 2026</vt:lpstr>
      <vt:lpstr>Postdoc Researcher NIH 2025</vt:lpstr>
      <vt:lpstr>Res Physician Postdoc NIH 2025</vt:lpstr>
      <vt:lpstr>Postdoc Researcher NIH 2024</vt:lpstr>
      <vt:lpstr>Res Physician Postdoc NIH 2024</vt:lpstr>
      <vt:lpstr>Postdoc Researcher NIH 2023</vt:lpstr>
      <vt:lpstr>Res Physician Postdoc NIH 2023</vt:lpstr>
      <vt:lpstr>Postdoc Researcher NIH 2022</vt:lpstr>
      <vt:lpstr>Res Physician Postdoc NIH 2022</vt:lpstr>
      <vt:lpstr>Postdoc Researcher NIH 2021</vt:lpstr>
      <vt:lpstr>Res Physician Postdoc NIH 2021</vt:lpstr>
      <vt:lpstr>Postdoc Researcher NIH 2020</vt:lpstr>
      <vt:lpstr>Res Physician Postdoc NIH 2020</vt:lpstr>
      <vt:lpstr>Postdoc Researcher NIH 2019</vt:lpstr>
      <vt:lpstr>Res Physician Postdoc NIH 2019 </vt:lpstr>
      <vt:lpstr> Postdoc Researcher NIH 2018</vt:lpstr>
      <vt:lpstr>Res Physician Postdoc NIH 2018</vt:lpstr>
      <vt:lpstr>Prvs Yr 2017 Postdoc Researcher</vt:lpstr>
    </vt:vector>
  </TitlesOfParts>
  <Company>UCSD Medical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UCSD Medical Center</dc:creator>
  <cp:lastModifiedBy>Vampola, Jill</cp:lastModifiedBy>
  <cp:lastPrinted>2018-08-31T18:30:01Z</cp:lastPrinted>
  <dcterms:created xsi:type="dcterms:W3CDTF">2018-07-20T19:26:02Z</dcterms:created>
  <dcterms:modified xsi:type="dcterms:W3CDTF">2026-02-09T21:39:09Z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0x010100BE69F358EE5DFF4E957B8501C98CDAA3</vt:lpwstr>
  </property>
</Properties>
</file>