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weller\Downloads\"/>
    </mc:Choice>
  </mc:AlternateContent>
  <xr:revisionPtr revIDLastSave="0" documentId="8_{0350EA93-2879-43CB-A307-D12BE0A3B6B8}" xr6:coauthVersionLast="47" xr6:coauthVersionMax="47" xr10:uidLastSave="{00000000-0000-0000-0000-000000000000}"/>
  <bookViews>
    <workbookView xWindow="-28920" yWindow="-120" windowWidth="29040" windowHeight="15840" activeTab="5" xr2:uid="{00000000-000D-0000-FFFF-FFFF00000000}"/>
  </bookViews>
  <sheets>
    <sheet name="Sample Allocation and Slots" sheetId="7" r:id="rId1"/>
    <sheet name="Overall" sheetId="1" r:id="rId2"/>
    <sheet name="Training_Gen Exp" sheetId="2" r:id="rId3"/>
    <sheet name="Stipends" sheetId="3" r:id="rId4"/>
    <sheet name="Fees" sheetId="4" r:id="rId5"/>
    <sheet name="Child Care" sheetId="5" r:id="rId6"/>
    <sheet name="encumbrance wkst" sheetId="6" r:id="rId7"/>
  </sheets>
  <externalReferences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LRJFxcG66wrG/yBfrIFqBmlyPQMyvfJBLhj6T/iqZKc="/>
    </ext>
  </extLst>
</workbook>
</file>

<file path=xl/calcChain.xml><?xml version="1.0" encoding="utf-8"?>
<calcChain xmlns="http://schemas.openxmlformats.org/spreadsheetml/2006/main">
  <c r="G44" i="7" l="1"/>
  <c r="I33" i="4"/>
  <c r="M40" i="7"/>
  <c r="L40" i="7"/>
  <c r="K40" i="7"/>
  <c r="J40" i="7"/>
  <c r="J44" i="7" s="1"/>
  <c r="I40" i="7"/>
  <c r="H40" i="7"/>
  <c r="E40" i="7"/>
  <c r="M39" i="7"/>
  <c r="L39" i="7"/>
  <c r="K39" i="7"/>
  <c r="I39" i="7"/>
  <c r="H39" i="7"/>
  <c r="E39" i="7"/>
  <c r="L38" i="7"/>
  <c r="H38" i="7"/>
  <c r="E38" i="7"/>
  <c r="F31" i="2"/>
  <c r="F30" i="2"/>
  <c r="L27" i="2"/>
  <c r="F27" i="2"/>
  <c r="I31" i="2"/>
  <c r="I28" i="2"/>
  <c r="M44" i="7" l="1"/>
  <c r="N38" i="7"/>
  <c r="H44" i="7"/>
  <c r="L44" i="7"/>
  <c r="I44" i="7"/>
  <c r="F40" i="7"/>
  <c r="N40" i="7" s="1"/>
  <c r="F39" i="7"/>
  <c r="E44" i="7"/>
  <c r="G38" i="7"/>
  <c r="F44" i="7" l="1"/>
  <c r="N39" i="7"/>
  <c r="N44" i="7" s="1"/>
  <c r="G39" i="7"/>
  <c r="G40" i="7"/>
  <c r="H33" i="1" l="1"/>
  <c r="I30" i="2"/>
  <c r="H30" i="2"/>
  <c r="G30" i="2"/>
  <c r="E30" i="2"/>
  <c r="D30" i="2"/>
  <c r="L30" i="5"/>
  <c r="K30" i="5"/>
  <c r="I30" i="5"/>
  <c r="H30" i="5"/>
  <c r="G30" i="5"/>
  <c r="F30" i="5"/>
  <c r="E30" i="5"/>
  <c r="D30" i="5"/>
  <c r="H29" i="4"/>
  <c r="G29" i="4"/>
  <c r="F29" i="4"/>
  <c r="E29" i="4"/>
  <c r="D29" i="4"/>
  <c r="I29" i="4"/>
  <c r="I30" i="4"/>
  <c r="H30" i="4"/>
  <c r="H31" i="2"/>
  <c r="G31" i="2"/>
  <c r="I30" i="3"/>
  <c r="H30" i="3"/>
  <c r="G30" i="3"/>
  <c r="I31" i="5"/>
  <c r="H31" i="5"/>
  <c r="G31" i="5"/>
  <c r="F31" i="5"/>
  <c r="G30" i="4"/>
  <c r="H30" i="1"/>
  <c r="G30" i="1"/>
  <c r="I29" i="3"/>
  <c r="F27" i="5"/>
  <c r="F26" i="5"/>
  <c r="F25" i="5"/>
  <c r="F24" i="5"/>
  <c r="F23" i="5"/>
  <c r="F20" i="5"/>
  <c r="F19" i="5"/>
  <c r="G22" i="5"/>
  <c r="H22" i="3" s="1"/>
  <c r="G21" i="5"/>
  <c r="H20" i="5"/>
  <c r="H21" i="5"/>
  <c r="H21" i="4" s="1"/>
  <c r="H22" i="5"/>
  <c r="H29" i="5"/>
  <c r="H28" i="4" s="1"/>
  <c r="G29" i="5"/>
  <c r="H22" i="4"/>
  <c r="H19" i="3"/>
  <c r="H34" i="5" l="1"/>
  <c r="H29" i="3"/>
  <c r="H27" i="2"/>
  <c r="H26" i="2"/>
  <c r="H25" i="2"/>
  <c r="H24" i="2"/>
  <c r="H23" i="2"/>
  <c r="H21" i="2"/>
  <c r="H23" i="1" s="1"/>
  <c r="H20" i="2"/>
  <c r="H19" i="2"/>
  <c r="E29" i="3"/>
  <c r="E29" i="1"/>
  <c r="G29" i="2"/>
  <c r="D31" i="6"/>
  <c r="I29" i="1" l="1"/>
  <c r="H29" i="1"/>
  <c r="H28" i="1"/>
  <c r="H27" i="1"/>
  <c r="H26" i="1"/>
  <c r="H25" i="1"/>
  <c r="H22" i="1"/>
  <c r="H21" i="1"/>
  <c r="F22" i="2"/>
  <c r="E31" i="1" l="1"/>
  <c r="E30" i="1"/>
  <c r="E34" i="5" l="1"/>
  <c r="E34" i="2"/>
  <c r="E33" i="4" l="1"/>
  <c r="E33" i="3"/>
  <c r="E35" i="1" l="1"/>
  <c r="E34" i="1"/>
  <c r="E33" i="1"/>
  <c r="E22" i="1"/>
  <c r="E23" i="1"/>
  <c r="E24" i="1"/>
  <c r="E25" i="1"/>
  <c r="E26" i="1"/>
  <c r="E27" i="1"/>
  <c r="E28" i="1"/>
  <c r="E21" i="1"/>
  <c r="E32" i="1" l="1"/>
  <c r="E36" i="1" s="1"/>
  <c r="G22" i="4"/>
  <c r="G21" i="2"/>
  <c r="G28" i="3"/>
  <c r="G21" i="3"/>
  <c r="F27" i="3"/>
  <c r="K27" i="3" s="1"/>
  <c r="F26" i="3"/>
  <c r="K26" i="3" s="1"/>
  <c r="F25" i="3"/>
  <c r="K25" i="3" s="1"/>
  <c r="F24" i="3"/>
  <c r="K24" i="3" s="1"/>
  <c r="F23" i="3"/>
  <c r="K23" i="3" s="1"/>
  <c r="K20" i="3"/>
  <c r="F19" i="3"/>
  <c r="K19" i="3" s="1"/>
  <c r="K28" i="3" l="1"/>
  <c r="D34" i="2"/>
  <c r="E30" i="6" l="1"/>
  <c r="E29" i="6"/>
  <c r="E28" i="6"/>
  <c r="E27" i="6"/>
  <c r="E26" i="6"/>
  <c r="E25" i="6"/>
  <c r="E24" i="6"/>
  <c r="E31" i="6" s="1"/>
  <c r="K29" i="1" s="1"/>
  <c r="K21" i="6"/>
  <c r="L23" i="2" s="1"/>
  <c r="K25" i="1" s="1"/>
  <c r="G21" i="6"/>
  <c r="L21" i="4" s="1"/>
  <c r="L29" i="4" s="1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21" i="6" s="1"/>
  <c r="L22" i="3" s="1"/>
  <c r="E1" i="6"/>
  <c r="K33" i="5"/>
  <c r="M33" i="5" s="1"/>
  <c r="K32" i="5"/>
  <c r="M32" i="5" s="1"/>
  <c r="D34" i="5"/>
  <c r="F29" i="5"/>
  <c r="H29" i="2" s="1"/>
  <c r="H31" i="1" s="1"/>
  <c r="F28" i="5"/>
  <c r="K27" i="5"/>
  <c r="M27" i="5" s="1"/>
  <c r="K26" i="5"/>
  <c r="M26" i="5" s="1"/>
  <c r="K25" i="5"/>
  <c r="M25" i="5" s="1"/>
  <c r="K24" i="5"/>
  <c r="M24" i="5" s="1"/>
  <c r="K23" i="5"/>
  <c r="M23" i="5" s="1"/>
  <c r="F22" i="5"/>
  <c r="H22" i="2" s="1"/>
  <c r="K21" i="5"/>
  <c r="K20" i="5"/>
  <c r="M20" i="5" s="1"/>
  <c r="D17" i="5"/>
  <c r="I8" i="5"/>
  <c r="I6" i="5"/>
  <c r="I5" i="5"/>
  <c r="K35" i="4"/>
  <c r="K32" i="4"/>
  <c r="M32" i="4" s="1"/>
  <c r="K31" i="4"/>
  <c r="M31" i="4" s="1"/>
  <c r="D33" i="4"/>
  <c r="G27" i="2"/>
  <c r="K26" i="4"/>
  <c r="M26" i="4" s="1"/>
  <c r="K25" i="4"/>
  <c r="M25" i="4" s="1"/>
  <c r="G24" i="2"/>
  <c r="G23" i="2"/>
  <c r="K20" i="4"/>
  <c r="M20" i="4" s="1"/>
  <c r="K19" i="4"/>
  <c r="M19" i="4" s="1"/>
  <c r="I18" i="4"/>
  <c r="D17" i="4"/>
  <c r="I8" i="4"/>
  <c r="I6" i="4"/>
  <c r="I5" i="4"/>
  <c r="B53" i="3"/>
  <c r="K32" i="3"/>
  <c r="M32" i="3" s="1"/>
  <c r="K31" i="3"/>
  <c r="M31" i="3" s="1"/>
  <c r="D29" i="3"/>
  <c r="D33" i="3" s="1"/>
  <c r="G28" i="4"/>
  <c r="G31" i="1" s="1"/>
  <c r="M27" i="3"/>
  <c r="M26" i="3"/>
  <c r="M25" i="3"/>
  <c r="F24" i="2"/>
  <c r="F26" i="1" s="1"/>
  <c r="M23" i="3"/>
  <c r="G22" i="3"/>
  <c r="G21" i="4"/>
  <c r="G23" i="1" s="1"/>
  <c r="F21" i="3"/>
  <c r="M20" i="3"/>
  <c r="F19" i="2"/>
  <c r="F21" i="1" s="1"/>
  <c r="D17" i="3"/>
  <c r="I8" i="3"/>
  <c r="I6" i="3"/>
  <c r="I5" i="3"/>
  <c r="C103" i="2"/>
  <c r="K33" i="2"/>
  <c r="M33" i="2" s="1"/>
  <c r="K32" i="2"/>
  <c r="M32" i="2" s="1"/>
  <c r="F29" i="2"/>
  <c r="K29" i="2" s="1"/>
  <c r="M29" i="2" s="1"/>
  <c r="F28" i="2"/>
  <c r="G26" i="2"/>
  <c r="G25" i="2"/>
  <c r="F25" i="2"/>
  <c r="F27" i="1" s="1"/>
  <c r="F23" i="2"/>
  <c r="F25" i="1" s="1"/>
  <c r="G22" i="2"/>
  <c r="K22" i="2" s="1"/>
  <c r="F22" i="3"/>
  <c r="F24" i="1" s="1"/>
  <c r="F21" i="2"/>
  <c r="K21" i="2" s="1"/>
  <c r="G20" i="2"/>
  <c r="F20" i="2"/>
  <c r="F22" i="1" s="1"/>
  <c r="G19" i="2"/>
  <c r="D17" i="2"/>
  <c r="I8" i="2"/>
  <c r="I6" i="2"/>
  <c r="I5" i="2"/>
  <c r="L40" i="1"/>
  <c r="L38" i="1"/>
  <c r="K35" i="1"/>
  <c r="I35" i="1"/>
  <c r="D35" i="1"/>
  <c r="K34" i="1"/>
  <c r="I34" i="1"/>
  <c r="D34" i="1"/>
  <c r="D33" i="1"/>
  <c r="K31" i="1"/>
  <c r="I31" i="1"/>
  <c r="D31" i="1"/>
  <c r="I30" i="1"/>
  <c r="D30" i="1"/>
  <c r="K28" i="1"/>
  <c r="I28" i="1"/>
  <c r="D28" i="1"/>
  <c r="K27" i="1"/>
  <c r="I27" i="1"/>
  <c r="D27" i="1"/>
  <c r="K26" i="1"/>
  <c r="I26" i="1"/>
  <c r="D26" i="1"/>
  <c r="I25" i="1"/>
  <c r="D25" i="1"/>
  <c r="I24" i="1"/>
  <c r="D24" i="1"/>
  <c r="I23" i="1"/>
  <c r="D23" i="1"/>
  <c r="K22" i="1"/>
  <c r="I22" i="1"/>
  <c r="D22" i="1"/>
  <c r="K21" i="1"/>
  <c r="I21" i="1"/>
  <c r="D21" i="1"/>
  <c r="D19" i="1"/>
  <c r="K23" i="1" l="1"/>
  <c r="F23" i="1"/>
  <c r="F31" i="1"/>
  <c r="K21" i="3"/>
  <c r="M21" i="3" s="1"/>
  <c r="L30" i="4"/>
  <c r="L33" i="4" s="1"/>
  <c r="H24" i="1"/>
  <c r="H32" i="1" s="1"/>
  <c r="K28" i="5"/>
  <c r="M28" i="5" s="1"/>
  <c r="F30" i="1"/>
  <c r="J30" i="1" s="1"/>
  <c r="L30" i="1" s="1"/>
  <c r="H28" i="2"/>
  <c r="L31" i="5"/>
  <c r="L34" i="5" s="1"/>
  <c r="J31" i="1"/>
  <c r="J23" i="1"/>
  <c r="G29" i="1"/>
  <c r="G28" i="1"/>
  <c r="G27" i="1"/>
  <c r="K25" i="2"/>
  <c r="M25" i="2" s="1"/>
  <c r="J27" i="1"/>
  <c r="G26" i="1"/>
  <c r="J26" i="1" s="1"/>
  <c r="K24" i="2"/>
  <c r="M24" i="2" s="1"/>
  <c r="G25" i="1"/>
  <c r="J25" i="1" s="1"/>
  <c r="K23" i="2"/>
  <c r="M23" i="2" s="1"/>
  <c r="G24" i="1"/>
  <c r="J24" i="1" s="1"/>
  <c r="K22" i="3"/>
  <c r="K29" i="3" s="1"/>
  <c r="G22" i="1"/>
  <c r="J22" i="1" s="1"/>
  <c r="K20" i="2"/>
  <c r="M20" i="2" s="1"/>
  <c r="G21" i="1"/>
  <c r="J21" i="1" s="1"/>
  <c r="L21" i="1" s="1"/>
  <c r="K19" i="2"/>
  <c r="M21" i="5"/>
  <c r="J34" i="1"/>
  <c r="L34" i="1" s="1"/>
  <c r="J35" i="1"/>
  <c r="L35" i="1" s="1"/>
  <c r="I32" i="1"/>
  <c r="K22" i="5"/>
  <c r="M22" i="5" s="1"/>
  <c r="K23" i="4"/>
  <c r="M23" i="4" s="1"/>
  <c r="K22" i="4"/>
  <c r="M22" i="4" s="1"/>
  <c r="M28" i="3"/>
  <c r="G29" i="3"/>
  <c r="M19" i="3"/>
  <c r="F29" i="3"/>
  <c r="F30" i="3" s="1"/>
  <c r="M22" i="2"/>
  <c r="K24" i="1"/>
  <c r="K32" i="1" s="1"/>
  <c r="L29" i="3"/>
  <c r="L30" i="2"/>
  <c r="K28" i="4"/>
  <c r="M28" i="4" s="1"/>
  <c r="K21" i="4"/>
  <c r="K29" i="4" s="1"/>
  <c r="F30" i="4"/>
  <c r="M21" i="2"/>
  <c r="K27" i="4"/>
  <c r="M27" i="4" s="1"/>
  <c r="K29" i="5"/>
  <c r="M29" i="5" s="1"/>
  <c r="D29" i="1"/>
  <c r="K24" i="4"/>
  <c r="M24" i="4" s="1"/>
  <c r="K19" i="5"/>
  <c r="M19" i="5" s="1"/>
  <c r="F26" i="2"/>
  <c r="F28" i="1" s="1"/>
  <c r="I34" i="5"/>
  <c r="F29" i="1" l="1"/>
  <c r="K28" i="2"/>
  <c r="M28" i="2" s="1"/>
  <c r="I34" i="2"/>
  <c r="J29" i="1"/>
  <c r="K27" i="2"/>
  <c r="M27" i="2" s="1"/>
  <c r="K26" i="2"/>
  <c r="M26" i="2" s="1"/>
  <c r="J28" i="1"/>
  <c r="J32" i="1" s="1"/>
  <c r="M22" i="3"/>
  <c r="M29" i="3" s="1"/>
  <c r="G33" i="3"/>
  <c r="H33" i="4"/>
  <c r="G33" i="4"/>
  <c r="M21" i="4"/>
  <c r="M29" i="4" s="1"/>
  <c r="F34" i="5"/>
  <c r="I33" i="3"/>
  <c r="K31" i="5"/>
  <c r="L25" i="1"/>
  <c r="L23" i="1"/>
  <c r="L31" i="1"/>
  <c r="L24" i="1"/>
  <c r="L27" i="1"/>
  <c r="L26" i="1"/>
  <c r="L22" i="1"/>
  <c r="M30" i="5"/>
  <c r="H33" i="3"/>
  <c r="F33" i="3"/>
  <c r="G32" i="1"/>
  <c r="L31" i="2"/>
  <c r="L30" i="3"/>
  <c r="L33" i="3" s="1"/>
  <c r="I33" i="1"/>
  <c r="I36" i="1" s="1"/>
  <c r="M19" i="2"/>
  <c r="D32" i="1"/>
  <c r="D36" i="1" s="1"/>
  <c r="H34" i="2" l="1"/>
  <c r="K30" i="2"/>
  <c r="K30" i="3"/>
  <c r="M30" i="3" s="1"/>
  <c r="K30" i="4"/>
  <c r="M30" i="4" s="1"/>
  <c r="M33" i="4" s="1"/>
  <c r="M36" i="4" s="1"/>
  <c r="M38" i="4" s="1"/>
  <c r="G34" i="2"/>
  <c r="G34" i="5"/>
  <c r="K34" i="5" s="1"/>
  <c r="M31" i="5"/>
  <c r="M34" i="5" s="1"/>
  <c r="M37" i="5" s="1"/>
  <c r="M39" i="5" s="1"/>
  <c r="F34" i="2"/>
  <c r="L29" i="1"/>
  <c r="G33" i="1"/>
  <c r="H36" i="1" s="1"/>
  <c r="K33" i="3"/>
  <c r="K33" i="1"/>
  <c r="K36" i="1" s="1"/>
  <c r="L34" i="2"/>
  <c r="F33" i="4"/>
  <c r="K33" i="4" s="1"/>
  <c r="M30" i="2"/>
  <c r="F32" i="1"/>
  <c r="K34" i="2" l="1"/>
  <c r="K31" i="2"/>
  <c r="M31" i="2" s="1"/>
  <c r="M34" i="2" s="1"/>
  <c r="M37" i="2" s="1"/>
  <c r="M39" i="2" s="1"/>
  <c r="F33" i="1"/>
  <c r="J33" i="1" s="1"/>
  <c r="L33" i="1" s="1"/>
  <c r="G36" i="1"/>
  <c r="M33" i="3"/>
  <c r="M36" i="3" s="1"/>
  <c r="M38" i="3" s="1"/>
  <c r="L28" i="1"/>
  <c r="L32" i="1" s="1"/>
  <c r="F36" i="1" l="1"/>
  <c r="J36" i="1" s="1"/>
  <c r="N32" i="1" s="1"/>
  <c r="N33" i="1"/>
  <c r="L36" i="1"/>
  <c r="L39" i="1" s="1"/>
  <c r="L41" i="1" s="1"/>
  <c r="N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UCSD Medical Center</author>
  </authors>
  <commentList>
    <comment ref="E8" authorId="0" shapeId="0" xr:uid="{20A90E83-9F85-476C-9649-3C6082C160C7}">
      <text>
        <r>
          <rPr>
            <b/>
            <sz val="9"/>
            <color indexed="81"/>
            <rFont val="Tahoma"/>
            <family val="2"/>
          </rPr>
          <t>UCSD Medical Center:</t>
        </r>
        <r>
          <rPr>
            <sz val="9"/>
            <color indexed="81"/>
            <rFont val="Tahoma"/>
            <family val="2"/>
          </rPr>
          <t xml:space="preserve">
E3+E4
</t>
        </r>
      </text>
    </comment>
    <comment ref="N38" authorId="0" shapeId="0" xr:uid="{93965CFF-6F9E-4099-A9C3-6DA35362F02C}">
      <text>
        <r>
          <rPr>
            <sz val="9"/>
            <color indexed="81"/>
            <rFont val="Tahoma"/>
            <family val="2"/>
          </rPr>
          <t>Rebudget from Stipend index to cover fee deficit</t>
        </r>
      </text>
    </comment>
    <comment ref="J44" authorId="0" shapeId="0" xr:uid="{595694D1-6195-4CE2-9503-ED54DB329080}">
      <text>
        <r>
          <rPr>
            <sz val="9"/>
            <color indexed="81"/>
            <rFont val="Tahoma"/>
            <family val="2"/>
          </rPr>
          <t>Unallowable expenses, Worker's comp and life insurance, a portion of CBR's moved to discretionary fund source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Weller, Jill</author>
  </authors>
  <commentList>
    <comment ref="K23" authorId="0" shapeId="0" xr:uid="{4B3FC795-99AF-409F-B644-ADC3E33EDFC5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Weller, Jill</author>
  </authors>
  <commentList>
    <comment ref="L23" authorId="0" shapeId="0" xr:uid="{44F34920-F453-41E0-A601-3BC04428236C}">
      <text>
        <r>
          <rPr>
            <b/>
            <sz val="12"/>
            <color indexed="81"/>
            <rFont val="Tahoma"/>
            <family val="2"/>
          </rPr>
          <t>See Encumbrance Tab</t>
        </r>
      </text>
    </comment>
    <comment ref="L27" authorId="0" shapeId="0" xr:uid="{D961708B-490C-451C-9240-1A31E81904F2}">
      <text>
        <r>
          <rPr>
            <sz val="14"/>
            <color indexed="81"/>
            <rFont val="Tahoma"/>
            <family val="2"/>
          </rPr>
          <t>See Encumbrance Tab</t>
        </r>
      </text>
    </comment>
    <comment ref="I28" authorId="0" shapeId="0" xr:uid="{B5D0007F-2F9D-49F3-B299-C45629B0FDC8}">
      <text>
        <r>
          <rPr>
            <b/>
            <sz val="16"/>
            <color indexed="81"/>
            <rFont val="Arial"/>
            <family val="2"/>
            <scheme val="major"/>
          </rPr>
          <t>Weller, Jill:</t>
        </r>
        <r>
          <rPr>
            <sz val="16"/>
            <color indexed="81"/>
            <rFont val="Arial"/>
            <family val="2"/>
            <scheme val="major"/>
          </rPr>
          <t xml:space="preserve">
Unallowable expenses, Worker's comp and life insurance, a portion of CBR's moved to discretionary fund source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Weller, Jill</author>
  </authors>
  <commentList>
    <comment ref="L22" authorId="0" shapeId="0" xr:uid="{B000106A-6E17-4DD6-A1D2-2E8843E60B10}">
      <text>
        <r>
          <rPr>
            <b/>
            <sz val="14"/>
            <color indexed="81"/>
            <rFont val="Arial"/>
            <family val="2"/>
            <scheme val="major"/>
          </rPr>
          <t>Weller, Jill:</t>
        </r>
        <r>
          <rPr>
            <sz val="14"/>
            <color indexed="81"/>
            <rFont val="Arial"/>
            <family val="2"/>
            <scheme val="major"/>
          </rPr>
          <t xml:space="preserve">
See Encumbrance Tab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Weller, Jill</author>
  </authors>
  <commentList>
    <comment ref="L21" authorId="0" shapeId="0" xr:uid="{76E4C138-6F31-442F-B4EE-CA6F2301EDCF}">
      <text>
        <r>
          <rPr>
            <sz val="14"/>
            <color indexed="81"/>
            <rFont val="Arial"/>
            <family val="2"/>
            <scheme val="major"/>
          </rPr>
          <t>See Encumbrance Tab</t>
        </r>
      </text>
    </comment>
  </commentList>
</comments>
</file>

<file path=xl/sharedStrings.xml><?xml version="1.0" encoding="utf-8"?>
<sst xmlns="http://schemas.openxmlformats.org/spreadsheetml/2006/main" count="611" uniqueCount="285">
  <si>
    <t>Sponsored Projects Finance (SPF)</t>
  </si>
  <si>
    <t>TRAINING GRANT FINANCIAL EXPENSE REPORT (FER)</t>
  </si>
  <si>
    <t>OVERALL / ROLLUP</t>
  </si>
  <si>
    <t>For NIH Awards only</t>
  </si>
  <si>
    <t>AWARD:</t>
  </si>
  <si>
    <t>PROJECT:</t>
  </si>
  <si>
    <t xml:space="preserve"> Is there a Renewal? YES  [  ]  NO  [   ]</t>
  </si>
  <si>
    <t>PI:</t>
  </si>
  <si>
    <t>END DATE:</t>
  </si>
  <si>
    <t xml:space="preserve"> Renewal Fund #: </t>
  </si>
  <si>
    <t>FINAL REPORT:</t>
  </si>
  <si>
    <t>INTERIM REPORT:</t>
  </si>
  <si>
    <t>SEE "TRAINING_GEN EXP" TAB's PAGE 2 FOR KEY TO COMPLETING THE TG  FER</t>
  </si>
  <si>
    <t>ANNUAL REPORT:</t>
  </si>
  <si>
    <t>(please check appropriate box)</t>
  </si>
  <si>
    <t>(A)</t>
  </si>
  <si>
    <t>(B)</t>
  </si>
  <si>
    <t>(C)</t>
  </si>
  <si>
    <t>(D)</t>
  </si>
  <si>
    <t>(E)</t>
  </si>
  <si>
    <t>(F)</t>
  </si>
  <si>
    <t xml:space="preserve">CUMULATIVE EXPENSES PER LEDGERS </t>
  </si>
  <si>
    <t>Allowable Subsequent Expenses</t>
  </si>
  <si>
    <t>Subsequent Transfers Needed</t>
  </si>
  <si>
    <t>Pending Items</t>
  </si>
  <si>
    <t>ADJUSTED CUMUL EXPENSES</t>
  </si>
  <si>
    <t>ENCUMBRANCES (Liens/Unliquidated Obligations)</t>
  </si>
  <si>
    <t>TOTAL</t>
  </si>
  <si>
    <t>(if applicable)</t>
  </si>
  <si>
    <t>CATEGORY</t>
  </si>
  <si>
    <t>Exp Type</t>
  </si>
  <si>
    <t>thru end date</t>
  </si>
  <si>
    <t>Transfers btwn Tasks</t>
  </si>
  <si>
    <t>[ACCNT PER]</t>
  </si>
  <si>
    <t>Add Columns</t>
  </si>
  <si>
    <t>(A+B+C)</t>
  </si>
  <si>
    <t>(D &amp; E)</t>
  </si>
  <si>
    <t>PERSONNEL</t>
  </si>
  <si>
    <t>500XXX</t>
  </si>
  <si>
    <t>SUPPLIES</t>
  </si>
  <si>
    <t>XXXXXX</t>
  </si>
  <si>
    <t>TUITION AND FEES</t>
  </si>
  <si>
    <t>51000X</t>
  </si>
  <si>
    <t>STIPENDS</t>
  </si>
  <si>
    <t>51100X</t>
  </si>
  <si>
    <t xml:space="preserve">     PRE-DOC HEALTH INS</t>
  </si>
  <si>
    <t>531XXX</t>
  </si>
  <si>
    <t>SUBCONTRACT</t>
  </si>
  <si>
    <t>533X00</t>
  </si>
  <si>
    <t>EQUIPMENT</t>
  </si>
  <si>
    <t>TRAVEL</t>
  </si>
  <si>
    <t>53600X</t>
  </si>
  <si>
    <t>BENEFITS</t>
  </si>
  <si>
    <t>508XXX</t>
  </si>
  <si>
    <t>FELLOW CHILD CARE COSTS</t>
  </si>
  <si>
    <t>TUIT/FEE REMISSION</t>
  </si>
  <si>
    <t>BAL CHECK</t>
  </si>
  <si>
    <t xml:space="preserve">TOTAL DIRECT COST </t>
  </si>
  <si>
    <t>INDIRECT COST (IDC)</t>
  </si>
  <si>
    <t>53800X</t>
  </si>
  <si>
    <t>TRANSFER/INTERCAMPUS</t>
  </si>
  <si>
    <t>78XXXX</t>
  </si>
  <si>
    <t>STIP DISTR/RECOVERIES</t>
  </si>
  <si>
    <t>774XXX</t>
  </si>
  <si>
    <t>TOTAL CUMULATIVE EXPENSES</t>
  </si>
  <si>
    <t>Notes:</t>
  </si>
  <si>
    <t>This sheet is the roll up of transactions recorded on the Gen Exp, Stipends, Fees, and Childcare FER. Please start by filling out the header</t>
  </si>
  <si>
    <t>(G)  Award Amount</t>
  </si>
  <si>
    <t xml:space="preserve"> fields as well as the required fields below and comple the FER for each of the program codes in the next 4 sheets/tabs.</t>
  </si>
  <si>
    <t>(H)  Balance</t>
  </si>
  <si>
    <t>The Training Grant' s overall balance for the curent year (J) must be equal or greater than 0.</t>
  </si>
  <si>
    <t>(I) Less: Restricted Balance</t>
  </si>
  <si>
    <t>(J) Balance for Current Year</t>
  </si>
  <si>
    <t xml:space="preserve">[   ]Y </t>
  </si>
  <si>
    <t>Mark this box "X" if there are no subsequent expenses that will be reported for this award.</t>
  </si>
  <si>
    <t>Mark this box "X" if there are no applicable encumbrances that will be reported for this budget period.</t>
  </si>
  <si>
    <t>Department Fund Managers are responsible for verifying source documents (i.e. invoices, DOPES, Vacation Leave, packing slips, etc.) and ensuring the validity of all charges.</t>
  </si>
  <si>
    <t>Depending upon the award terms and conditions, supporting documentation may be requested by SPF for questionable expenses and expenses incurred after the period end date.</t>
  </si>
  <si>
    <t>It is the department's responsibility to move transactions that are not reported on this FER.</t>
  </si>
  <si>
    <t xml:space="preserve">I certify that the award terms and conditions were thoroughly reviewed and that all expenditures reported are in accordance with the award terms and conditions.  </t>
  </si>
  <si>
    <t>Prepared by:</t>
  </si>
  <si>
    <t>SPF Contact:</t>
  </si>
  <si>
    <t>Email:</t>
  </si>
  <si>
    <t>Department:</t>
  </si>
  <si>
    <t>Please email completed form to your SPF Award Accountant/Analyst.</t>
  </si>
  <si>
    <t>SPF Contact Search Tool: https://blink.ucsd.edu/sponsor/BFS/divisions/spf/accountantsearch.html</t>
  </si>
  <si>
    <t>TRAINING/GENERAL EXPENSES</t>
  </si>
  <si>
    <t>TASK:</t>
  </si>
  <si>
    <t>SEE PAGE 2 FOR KEY TO COMPLETING THE TG FER</t>
  </si>
  <si>
    <t>(G)</t>
  </si>
  <si>
    <t>PENDING ITEMS (Ref. Num. i.e. DR #, PO #, Subk inv ref)</t>
  </si>
  <si>
    <t>Expend Type</t>
  </si>
  <si>
    <t>TO/FROM STIPEND</t>
  </si>
  <si>
    <t>TO/FROM FEES</t>
  </si>
  <si>
    <t>TO/FROM CHILDCARE</t>
  </si>
  <si>
    <t>[ACCNT PERIOD]</t>
  </si>
  <si>
    <t>Ref Number</t>
  </si>
  <si>
    <t>(E &amp; F)</t>
  </si>
  <si>
    <t>50XXXX</t>
  </si>
  <si>
    <t xml:space="preserve">    SUBCONTRACT</t>
  </si>
  <si>
    <t>BENEFITS (benefits - unallowable)</t>
  </si>
  <si>
    <t xml:space="preserve">     INSURANCE: UNALLOWABLE</t>
  </si>
  <si>
    <t>to disc. Project</t>
  </si>
  <si>
    <t>(H)  Award Amount</t>
  </si>
  <si>
    <t>(I)  Balance</t>
  </si>
  <si>
    <r>
      <t xml:space="preserve">(J) </t>
    </r>
    <r>
      <rPr>
        <b/>
        <i/>
        <sz val="18"/>
        <color theme="1"/>
        <rFont val="Arial"/>
        <family val="2"/>
      </rPr>
      <t>For NIH Awards only</t>
    </r>
    <r>
      <rPr>
        <b/>
        <sz val="18"/>
        <color theme="1"/>
        <rFont val="Arial"/>
        <family val="2"/>
      </rPr>
      <t>: Less Restricted Balance</t>
    </r>
  </si>
  <si>
    <t>(K) Balance for Current Year</t>
  </si>
  <si>
    <t>Mark this box "X" if there are no subsequent expenses that will be reported for Training/General Expenses.</t>
  </si>
  <si>
    <t>Depending upon the award terms and conditions, supporting documentation may be requested by OPAFS for questionable expenses and expenses incurred after the period end date.</t>
  </si>
  <si>
    <t>KEY TO COMPLETING THE FER</t>
  </si>
  <si>
    <t>Training Grant Re-budgeting Guidelines</t>
  </si>
  <si>
    <t>Tuition and Fees to Training/General Exp</t>
  </si>
  <si>
    <t>No</t>
  </si>
  <si>
    <t>Stipends to Training/General Exp</t>
  </si>
  <si>
    <t>Tuition and Fees to Stipends</t>
  </si>
  <si>
    <t>Yes</t>
  </si>
  <si>
    <t>Stipends to Tuition and Fees</t>
  </si>
  <si>
    <t>Training/General Exp to Stipends</t>
  </si>
  <si>
    <t>Training/General Exp to Tuition and Fees</t>
  </si>
  <si>
    <r>
      <t>(A) ***</t>
    </r>
    <r>
      <rPr>
        <b/>
        <sz val="18"/>
        <color theme="1"/>
        <rFont val="Calibri"/>
        <family val="2"/>
      </rPr>
      <t>Cumulative Expense</t>
    </r>
    <r>
      <rPr>
        <sz val="18"/>
        <color theme="1"/>
        <rFont val="Calibri"/>
        <family val="2"/>
      </rPr>
      <t>: Project Balances with Expenditure Details (BAH.ucsd.edu --&gt; PBED)</t>
    </r>
  </si>
  <si>
    <r>
      <t xml:space="preserve">(B) </t>
    </r>
    <r>
      <rPr>
        <b/>
        <sz val="18"/>
        <color theme="1"/>
        <rFont val="Calibri"/>
        <family val="2"/>
      </rPr>
      <t>Subsequent Transfers Needed</t>
    </r>
    <r>
      <rPr>
        <sz val="18"/>
        <color theme="1"/>
        <rFont val="Calibri"/>
        <family val="2"/>
      </rPr>
      <t xml:space="preserve">: Accountant will review the expenses posted to each task and reflect them moving to the correct task. </t>
    </r>
  </si>
  <si>
    <r>
      <t xml:space="preserve">(C) </t>
    </r>
    <r>
      <rPr>
        <b/>
        <sz val="18"/>
        <color theme="1"/>
        <rFont val="Calibri"/>
        <family val="2"/>
      </rPr>
      <t>Subsequent/Pending Items</t>
    </r>
    <r>
      <rPr>
        <sz val="18"/>
        <color theme="1"/>
        <rFont val="Calibri"/>
        <family val="2"/>
      </rPr>
      <t>:  Allowable transactions incurred during the reporting period end date (can post to later accounting period as long as Expenditure Item Date is within reporting period thru date).</t>
    </r>
  </si>
  <si>
    <t>Allowable transactions incurred during the reporting period not yet showing on the ledgers.</t>
  </si>
  <si>
    <r>
      <t xml:space="preserve">(D) </t>
    </r>
    <r>
      <rPr>
        <b/>
        <sz val="18"/>
        <color theme="1"/>
        <rFont val="Calibri"/>
        <family val="2"/>
      </rPr>
      <t xml:space="preserve">Pending Items Reference Numbers: </t>
    </r>
    <r>
      <rPr>
        <sz val="18"/>
        <color theme="1"/>
        <rFont val="Calibri"/>
        <family val="2"/>
      </rPr>
      <t>List back up documents for the pending items in Column C such as DR numbers, PO Numbers, Cost transfer details</t>
    </r>
  </si>
  <si>
    <r>
      <t xml:space="preserve">(E) </t>
    </r>
    <r>
      <rPr>
        <b/>
        <sz val="18"/>
        <color theme="1"/>
        <rFont val="Calibri"/>
        <family val="2"/>
      </rPr>
      <t>Adjusted Cumulative Expenses</t>
    </r>
    <r>
      <rPr>
        <sz val="18"/>
        <color theme="1"/>
        <rFont val="Calibri"/>
        <family val="2"/>
      </rPr>
      <t>:  Columns A+B+C=E</t>
    </r>
  </si>
  <si>
    <r>
      <t xml:space="preserve">(F) </t>
    </r>
    <r>
      <rPr>
        <b/>
        <sz val="18"/>
        <color theme="1"/>
        <rFont val="Calibri"/>
        <family val="2"/>
      </rPr>
      <t>Encumbrances</t>
    </r>
    <r>
      <rPr>
        <sz val="18"/>
        <color theme="1"/>
        <rFont val="Calibri"/>
        <family val="2"/>
      </rPr>
      <t xml:space="preserve">:  Liens or Unliquidated obligations. Please go to "encumbrance wkst" tab for more information on reporting liens.  If there is a renewal </t>
    </r>
  </si>
  <si>
    <t xml:space="preserve">     award, items reported as true encumbrances will be paid out of the renewal award. SPF will move the budget from this award to the renewal award during</t>
  </si>
  <si>
    <t xml:space="preserve">     close out. If reporting period is the final year of the project, liens cannot be reported.  All obligations must be liquidated by the time the FER is prepared.</t>
  </si>
  <si>
    <r>
      <t xml:space="preserve">(G) </t>
    </r>
    <r>
      <rPr>
        <b/>
        <sz val="18"/>
        <color theme="1"/>
        <rFont val="Calibri"/>
        <family val="2"/>
      </rPr>
      <t>TOTAL</t>
    </r>
    <r>
      <rPr>
        <sz val="18"/>
        <color theme="1"/>
        <rFont val="Calibri"/>
        <family val="2"/>
      </rPr>
      <t xml:space="preserve">  = Columns E + F</t>
    </r>
  </si>
  <si>
    <r>
      <t>(H) ***</t>
    </r>
    <r>
      <rPr>
        <b/>
        <sz val="18"/>
        <color theme="1"/>
        <rFont val="Calibri"/>
        <family val="2"/>
      </rPr>
      <t>Award Amount</t>
    </r>
    <r>
      <rPr>
        <sz val="18"/>
        <color theme="1"/>
        <rFont val="Calibri"/>
        <family val="2"/>
      </rPr>
      <t>:  Total authorized budget for the reporting period.</t>
    </r>
  </si>
  <si>
    <r>
      <t xml:space="preserve">(I)  </t>
    </r>
    <r>
      <rPr>
        <b/>
        <sz val="18"/>
        <color theme="1"/>
        <rFont val="Calibri"/>
        <family val="2"/>
      </rPr>
      <t>Balance</t>
    </r>
    <r>
      <rPr>
        <sz val="18"/>
        <color theme="1"/>
        <rFont val="Calibri"/>
        <family val="2"/>
      </rPr>
      <t xml:space="preserve">:  </t>
    </r>
    <r>
      <rPr>
        <b/>
        <sz val="18"/>
        <color theme="1"/>
        <rFont val="Calibri"/>
        <family val="2"/>
      </rPr>
      <t>Must be equal or greater than 0</t>
    </r>
    <r>
      <rPr>
        <sz val="18"/>
        <color theme="1"/>
        <rFont val="Calibri"/>
        <family val="2"/>
      </rPr>
      <t xml:space="preserve">. Reporting a negative balance is not allowed. For NIH awards, the unobligated balance may or may </t>
    </r>
  </si>
  <si>
    <t xml:space="preserve">      not carry over to the next report period depending on the award guidelines.   For Training Grants, please see above regarding rebudgeting guidelines. </t>
  </si>
  <si>
    <r>
      <t>(J)</t>
    </r>
    <r>
      <rPr>
        <b/>
        <sz val="18"/>
        <color theme="1"/>
        <rFont val="Calibri"/>
        <family val="2"/>
      </rPr>
      <t xml:space="preserve"> ***For NIH Awards only, Less Restricted Balance</t>
    </r>
    <r>
      <rPr>
        <sz val="18"/>
        <color theme="1"/>
        <rFont val="Calibri"/>
        <family val="2"/>
      </rPr>
      <t>: Unobligated Balance that has been restricted to Financial Resources budget category. This cannot be spent</t>
    </r>
  </si>
  <si>
    <t xml:space="preserve">     until the department works with OCGA to request the carryover and release of the restricted funds.</t>
  </si>
  <si>
    <r>
      <t>(K)</t>
    </r>
    <r>
      <rPr>
        <b/>
        <sz val="18"/>
        <color theme="1"/>
        <rFont val="Calibri"/>
        <family val="2"/>
      </rPr>
      <t xml:space="preserve"> Balance for Current Year</t>
    </r>
    <r>
      <rPr>
        <sz val="18"/>
        <color theme="1"/>
        <rFont val="Calibri"/>
        <family val="2"/>
      </rPr>
      <t>: Balance (I) – Restricted Balance (J)</t>
    </r>
    <r>
      <rPr>
        <b/>
        <sz val="18"/>
        <color theme="1"/>
        <rFont val="Calibri"/>
        <family val="2"/>
      </rPr>
      <t>.</t>
    </r>
    <r>
      <rPr>
        <sz val="18"/>
        <color theme="1"/>
        <rFont val="Calibri"/>
        <family val="2"/>
      </rPr>
      <t xml:space="preserve"> For Training Grants, please see above regarding</t>
    </r>
    <r>
      <rPr>
        <b/>
        <sz val="18"/>
        <color theme="1"/>
        <rFont val="Calibri"/>
        <family val="2"/>
      </rPr>
      <t xml:space="preserve"> rebudgeting guidelines. </t>
    </r>
  </si>
  <si>
    <t>Unallowable Benefits:</t>
  </si>
  <si>
    <t>Per the table to the right, there will be a portion of the Composite Benefit Rate that</t>
  </si>
  <si>
    <t>is unallowable per NIH guidelines. Below is an example of how to remove. (EX):</t>
  </si>
  <si>
    <t>jul-20 thru jun-21</t>
  </si>
  <si>
    <t>FY21 = 5.47%</t>
  </si>
  <si>
    <t>CBR = $24,000</t>
  </si>
  <si>
    <t>Unallowable Benefits =</t>
  </si>
  <si>
    <t>24000x.0547</t>
  </si>
  <si>
    <t>move to unrestricted dept project</t>
  </si>
  <si>
    <t>***For Training Grants, this field is completed by the SPF Accountant/Analyst prior to sending the FER request to the department.</t>
  </si>
  <si>
    <t xml:space="preserve">REMINDER </t>
  </si>
  <si>
    <t>The primary department’s fund managers are responsible for close out reports on sub-funds, sub indices realignment and early index inactivation.</t>
  </si>
  <si>
    <t>Useful Reports/Tools:</t>
  </si>
  <si>
    <t>1)     Project Balances with Expenditure Details Dashboard (PBED)</t>
  </si>
  <si>
    <t>2)     Project Costs Detail Report</t>
  </si>
  <si>
    <t>3)     Expenditures tab on SPF Panorama</t>
  </si>
  <si>
    <t>4)     DOPES Cognos Report</t>
  </si>
  <si>
    <t>5)     GL-PPM Reconciliation Report</t>
  </si>
  <si>
    <t>6)     Project Information Panorama</t>
  </si>
  <si>
    <t>SEE "TRAINING_GEN EXP" TAB's PAGE 2 FOR KEY TO COMPLETING THE FER</t>
  </si>
  <si>
    <t>SEE PAGE 2 for STIPEND-SPECIFIC GUIDELINES AND RESTRICTIONS</t>
  </si>
  <si>
    <t>TO/FROM TRE</t>
  </si>
  <si>
    <t>Note:</t>
  </si>
  <si>
    <t>Pre &amp; Post Stipends</t>
  </si>
  <si>
    <t xml:space="preserve"> - this is the only account code allowed under Stipends</t>
  </si>
  <si>
    <t>- IDC CHARGED</t>
  </si>
  <si>
    <t>Mark this box "X" if there are no subsequent expenses that will be reported for Stipends.</t>
  </si>
  <si>
    <t>STIPEND-SPECIFIC GUIDELINES AND RESTRICTIONS</t>
  </si>
  <si>
    <t>Stipend</t>
  </si>
  <si>
    <t>- a subsistence allowance to help defray living expenses during the research training experience.</t>
  </si>
  <si>
    <t xml:space="preserve">- not "salary" and is not provided as a condition of employment with either the Federal government </t>
  </si>
  <si>
    <t xml:space="preserve">  or the grantee organization</t>
  </si>
  <si>
    <t>Benefits and NGN</t>
  </si>
  <si>
    <t>Departments are responsible for moving Benefits and NGN that posted to the stipend task to training related expenses task.</t>
  </si>
  <si>
    <r>
      <rPr>
        <b/>
        <sz val="18"/>
        <color theme="1"/>
        <rFont val="Calibri"/>
        <family val="2"/>
      </rPr>
      <t xml:space="preserve">NGN Expense </t>
    </r>
    <r>
      <rPr>
        <sz val="18"/>
        <color theme="1"/>
        <rFont val="Calibri"/>
        <family val="2"/>
      </rPr>
      <t xml:space="preserve"> - transfer to training/General Exp</t>
    </r>
  </si>
  <si>
    <t>770002 - NGN Communication Recharge - Debit</t>
  </si>
  <si>
    <t>Postdoctoral Scholars Benefits Plans (PSBP)</t>
  </si>
  <si>
    <t>Action</t>
  </si>
  <si>
    <t>508000 - Composite Benefit Rate Campus Payment</t>
  </si>
  <si>
    <t>Transfer to Training/General Exp</t>
  </si>
  <si>
    <t>SEE TRAINING_GEN EXP TAB's PAGE 2 FOR KEY TO COMPLETING THE FER</t>
  </si>
  <si>
    <t xml:space="preserve"> TRAINING GRANT FINANCIAL EXPENSE REPORT (FER)</t>
  </si>
  <si>
    <t>FEES</t>
  </si>
  <si>
    <t>TUITION &amp; FEES (excl Health Ins)</t>
  </si>
  <si>
    <t>5X000X</t>
  </si>
  <si>
    <t xml:space="preserve">  PRE-DOC HEALTH INS</t>
  </si>
  <si>
    <t>51X00X</t>
  </si>
  <si>
    <t>Tuition and Fees</t>
  </si>
  <si>
    <t xml:space="preserve"> - This is the only expense type allowed under Fees</t>
  </si>
  <si>
    <t>Pre -Doc Health Ins</t>
  </si>
  <si>
    <t>- If this expense type hits the Tuition and Fees Program, it will need to be moved to the Training_Gen Exp Task</t>
  </si>
  <si>
    <t>IDC is NOT assessed</t>
  </si>
  <si>
    <t>Legacy Expenses:</t>
  </si>
  <si>
    <t xml:space="preserve"> - Some legacy Stipends posted under the wrong exp type (tuit/fees). </t>
  </si>
  <si>
    <t>- Have Dept verify all stipend expenses are accounted for by comparing DOPES vs OFC</t>
  </si>
  <si>
    <t>Date:</t>
  </si>
  <si>
    <t>CHILD CARE</t>
  </si>
  <si>
    <t>Pending Transfers Needed</t>
  </si>
  <si>
    <t>TO/FROM STIPENDS</t>
  </si>
  <si>
    <t xml:space="preserve">      FELLOW CHILD CARE COST</t>
  </si>
  <si>
    <t xml:space="preserve">     TUIT/FEE REMISSION</t>
  </si>
  <si>
    <t>The only expense allowable on this task/budget category is:</t>
  </si>
  <si>
    <t>507405 - Fellow Child Care Cost</t>
  </si>
  <si>
    <t>IDC is not assessed</t>
  </si>
  <si>
    <t>For NIH Guidance:</t>
  </si>
  <si>
    <t>UC San Diego NIH NRSA Childcare Allowance Guidance</t>
  </si>
  <si>
    <t>Mark this box "X" if there are no subsequent expenses that will be reported for Child Care.</t>
  </si>
  <si>
    <t>Training Grant Encumbrances Worksheet</t>
  </si>
  <si>
    <t xml:space="preserve">FUND: </t>
  </si>
  <si>
    <t xml:space="preserve"> - Stipends</t>
  </si>
  <si>
    <t xml:space="preserve"> - Fees</t>
  </si>
  <si>
    <t>Health Insurance</t>
  </si>
  <si>
    <t>(Training Expenses)</t>
  </si>
  <si>
    <t>Student name</t>
  </si>
  <si>
    <t>Appointment period</t>
  </si>
  <si>
    <t>Mo's past bdgt end date</t>
  </si>
  <si>
    <t>Stipend Rate</t>
  </si>
  <si>
    <t>Encumbrances</t>
  </si>
  <si>
    <t xml:space="preserve">Spring </t>
  </si>
  <si>
    <t>Winter</t>
  </si>
  <si>
    <t xml:space="preserve">Fall </t>
  </si>
  <si>
    <t>Fall</t>
  </si>
  <si>
    <t>Spring</t>
  </si>
  <si>
    <t>**Example: John Smith</t>
  </si>
  <si>
    <t>**1/1/2022-12/31/2022</t>
  </si>
  <si>
    <t>**6</t>
  </si>
  <si>
    <t>**$1,500</t>
  </si>
  <si>
    <t>**$9,000</t>
  </si>
  <si>
    <t>*1000</t>
  </si>
  <si>
    <t>*500</t>
  </si>
  <si>
    <t>Benefits</t>
  </si>
  <si>
    <t>Cost per month</t>
  </si>
  <si>
    <t>**1/1/2012-12/31/2012</t>
  </si>
  <si>
    <t>*2</t>
  </si>
  <si>
    <t>*$500</t>
  </si>
  <si>
    <t>Total</t>
  </si>
  <si>
    <t>Workman's Comp and Insurance expenses to be moved to discretionary account</t>
  </si>
  <si>
    <t>note: totals on this page should tie to amounts on FER wksht</t>
  </si>
  <si>
    <t xml:space="preserve">Trainees can be appointed at any time during a budget period, for an entire 12-month period. In doing so, the entire 12-month stipend </t>
  </si>
  <si>
    <t>and tuition is charged to the current year.  Thus, an appointment period can technically overlap into the next budget period. Since the</t>
  </si>
  <si>
    <t xml:space="preserve">entire 12-months stipend and tuition is charged at the time of the appointment, that amount not yet expended should be reported as an </t>
  </si>
  <si>
    <t xml:space="preserve">unliquidated obligation or liens on the FFR. </t>
  </si>
  <si>
    <t xml:space="preserve">**Please see example above. If the current budget/reporting period is 7/1/2011-6/30/2012 and John Smith's appointment started on 1/1/2012 and ends </t>
  </si>
  <si>
    <t>on 12/1/2012 (12 months), his appointment overlaps into the next budget period from 7/1/2012-12/31/2012 (6 months). All of his allowable expenses</t>
  </si>
  <si>
    <t>expenses will be reported during the year/period when his appointment started. The $9,000 (6months X $1500/rate), stipends not yet expended by the</t>
  </si>
  <si>
    <t>end of the reporting period plus fees and allowable benefits, will be reported as unliquidated obligations on the FFR.</t>
  </si>
  <si>
    <t>Pritchett, Claire (Predoc)</t>
  </si>
  <si>
    <t>Dunfey, Phil (Postdoc)</t>
  </si>
  <si>
    <t>1/1/2019-12/31/2019</t>
  </si>
  <si>
    <t>Delgato, Manny (Predoc)</t>
  </si>
  <si>
    <t>Moving HSIT and NGN</t>
  </si>
  <si>
    <t>Trainee Tuition/Fees</t>
  </si>
  <si>
    <t>Stipends</t>
  </si>
  <si>
    <t>Training Expenses</t>
  </si>
  <si>
    <t>Trainee Travel</t>
  </si>
  <si>
    <t>Federal Direct Costs</t>
  </si>
  <si>
    <t>Federal F&amp;A Costs</t>
  </si>
  <si>
    <t>TOTAL FEDERAL AWARD AMOUNT</t>
  </si>
  <si>
    <t>Ledger Allocation DC</t>
  </si>
  <si>
    <t>Ledger Allocation IDC</t>
  </si>
  <si>
    <t>Total Ledger</t>
  </si>
  <si>
    <t>Ledger Expenses DC</t>
  </si>
  <si>
    <t>Ledger Expenses IDC</t>
  </si>
  <si>
    <t>Benefits JV (Pending)</t>
  </si>
  <si>
    <t>Move HSIT and NGN</t>
  </si>
  <si>
    <t>Subsequent Expenses</t>
  </si>
  <si>
    <t>FER IDC Adjusted</t>
  </si>
  <si>
    <t>Task</t>
  </si>
  <si>
    <t>Fees</t>
  </si>
  <si>
    <t>TRE</t>
  </si>
  <si>
    <t>Childcare</t>
  </si>
  <si>
    <t>-</t>
  </si>
  <si>
    <t>Smith</t>
  </si>
  <si>
    <t>X</t>
  </si>
  <si>
    <t>Award Calculations (U.S. Dollars)</t>
  </si>
  <si>
    <t>Childcare Costs</t>
  </si>
  <si>
    <t>Approved Budget</t>
  </si>
  <si>
    <t>Federal Share</t>
  </si>
  <si>
    <t>AMOUNT OF THIS ACTION (FEDERAL SHARE)</t>
  </si>
  <si>
    <t>SUMMARY TOTALS FOR ALL YEARS</t>
  </si>
  <si>
    <t>YR</t>
  </si>
  <si>
    <t xml:space="preserve">Pre </t>
  </si>
  <si>
    <t>Post</t>
  </si>
  <si>
    <t>Short Term</t>
  </si>
  <si>
    <t>THIS AWARD</t>
  </si>
  <si>
    <t>CUMULATIVE TOTALS</t>
  </si>
  <si>
    <t xml:space="preserve">Cumulative Total </t>
  </si>
  <si>
    <t>Budget Dates  07/01/2024-06/30/2025</t>
  </si>
  <si>
    <t>T32-CA000295-20</t>
  </si>
  <si>
    <t>Sample Notice of Grant Award   T32-CA000295-20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</si>
</sst>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"/>
    <numFmt numFmtId="165" formatCode="[$-409]mmm\-yy"/>
    <numFmt numFmtId="166" formatCode="&quot;$&quot;#,##0.00"/>
  </numFmts>
  <fonts count="55" x14ac:knownFonts="1">
    <font>
      <sz val="10"/>
      <color rgb="FF000000"/>
      <name val="Arial"/>
      <scheme val="minor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i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b/>
      <i/>
      <sz val="13"/>
      <color theme="1"/>
      <name val="Calibri"/>
      <family val="2"/>
    </font>
    <font>
      <i/>
      <sz val="13"/>
      <color theme="1"/>
      <name val="Calibri"/>
      <family val="2"/>
    </font>
    <font>
      <b/>
      <sz val="18"/>
      <color theme="1"/>
      <name val="Arial"/>
      <family val="2"/>
    </font>
    <font>
      <sz val="18"/>
      <color rgb="FF000000"/>
      <name val="Arial"/>
      <family val="2"/>
      <scheme val="minor"/>
    </font>
    <font>
      <sz val="18"/>
      <color theme="1"/>
      <name val="Arial"/>
      <family val="2"/>
    </font>
    <font>
      <b/>
      <u/>
      <sz val="18"/>
      <color rgb="FF0000FF"/>
      <name val="Arial"/>
      <family val="2"/>
    </font>
    <font>
      <b/>
      <i/>
      <sz val="18"/>
      <color rgb="FFFF0000"/>
      <name val="Arial"/>
      <family val="2"/>
    </font>
    <font>
      <sz val="18"/>
      <color rgb="FFFF0000"/>
      <name val="Arial"/>
      <family val="2"/>
    </font>
    <font>
      <b/>
      <sz val="18"/>
      <color theme="1"/>
      <name val="Calibri"/>
      <family val="2"/>
    </font>
    <font>
      <sz val="18"/>
      <name val="Arial"/>
      <family val="2"/>
    </font>
    <font>
      <i/>
      <sz val="18"/>
      <color theme="1"/>
      <name val="Arial"/>
      <family val="2"/>
    </font>
    <font>
      <b/>
      <sz val="18"/>
      <color rgb="FFFF0000"/>
      <name val="Arial"/>
      <family val="2"/>
    </font>
    <font>
      <sz val="18"/>
      <color theme="1"/>
      <name val="Calibri"/>
      <family val="2"/>
    </font>
    <font>
      <b/>
      <u/>
      <sz val="18"/>
      <color theme="1"/>
      <name val="Arial"/>
      <family val="2"/>
    </font>
    <font>
      <b/>
      <sz val="18"/>
      <color rgb="FF0000FF"/>
      <name val="Arial"/>
      <family val="2"/>
    </font>
    <font>
      <i/>
      <sz val="18"/>
      <color rgb="FFFF0000"/>
      <name val="Arial"/>
      <family val="2"/>
    </font>
    <font>
      <b/>
      <i/>
      <sz val="18"/>
      <color theme="1"/>
      <name val="Calibri"/>
      <family val="2"/>
    </font>
    <font>
      <u/>
      <sz val="18"/>
      <color rgb="FF0000FF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  <scheme val="minor"/>
    </font>
    <font>
      <b/>
      <u/>
      <sz val="12"/>
      <color rgb="FF000000"/>
      <name val="Calibri"/>
      <family val="2"/>
    </font>
    <font>
      <u/>
      <sz val="12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4"/>
      <color indexed="81"/>
      <name val="Arial"/>
      <family val="2"/>
      <scheme val="major"/>
    </font>
    <font>
      <sz val="14"/>
      <color indexed="81"/>
      <name val="Arial"/>
      <family val="2"/>
      <scheme val="major"/>
    </font>
    <font>
      <b/>
      <sz val="16"/>
      <color indexed="81"/>
      <name val="Arial"/>
      <family val="2"/>
      <scheme val="major"/>
    </font>
    <font>
      <sz val="16"/>
      <color indexed="81"/>
      <name val="Arial"/>
      <family val="2"/>
      <scheme val="major"/>
    </font>
    <font>
      <b/>
      <sz val="12"/>
      <color indexed="81"/>
      <name val="Tahoma"/>
      <family val="2"/>
    </font>
    <font>
      <sz val="14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rgb="FFF4CCCC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A4C2F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9" fillId="0" borderId="0" applyFont="0" applyFill="0" applyBorder="0" applyAlignment="0" applyProtection="0"/>
  </cellStyleXfs>
  <cellXfs count="37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2" fillId="5" borderId="53" xfId="0" applyFont="1" applyFill="1" applyBorder="1"/>
    <xf numFmtId="0" fontId="5" fillId="0" borderId="0" xfId="0" applyFont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vertical="center" wrapText="1"/>
    </xf>
    <xf numFmtId="0" fontId="8" fillId="0" borderId="0" xfId="0" applyFont="1"/>
    <xf numFmtId="0" fontId="5" fillId="2" borderId="53" xfId="0" applyFont="1" applyFill="1" applyBorder="1"/>
    <xf numFmtId="0" fontId="2" fillId="2" borderId="53" xfId="0" applyFont="1" applyFill="1" applyBorder="1"/>
    <xf numFmtId="0" fontId="9" fillId="2" borderId="5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44" fontId="2" fillId="0" borderId="0" xfId="0" applyNumberFormat="1" applyFont="1"/>
    <xf numFmtId="166" fontId="2" fillId="5" borderId="53" xfId="0" applyNumberFormat="1" applyFont="1" applyFill="1" applyBorder="1"/>
    <xf numFmtId="166" fontId="2" fillId="0" borderId="0" xfId="0" applyNumberFormat="1" applyFont="1"/>
    <xf numFmtId="0" fontId="10" fillId="0" borderId="0" xfId="0" applyFont="1"/>
    <xf numFmtId="0" fontId="5" fillId="0" borderId="15" xfId="0" applyFont="1" applyBorder="1"/>
    <xf numFmtId="43" fontId="2" fillId="0" borderId="0" xfId="0" applyNumberFormat="1" applyFont="1"/>
    <xf numFmtId="8" fontId="2" fillId="0" borderId="0" xfId="0" applyNumberFormat="1" applyFont="1"/>
    <xf numFmtId="0" fontId="11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0" fontId="17" fillId="0" borderId="1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3" xfId="0" applyFont="1" applyBorder="1"/>
    <xf numFmtId="0" fontId="18" fillId="0" borderId="3" xfId="0" applyFont="1" applyBorder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5" fillId="0" borderId="6" xfId="0" applyFont="1" applyBorder="1"/>
    <xf numFmtId="0" fontId="1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5" fillId="0" borderId="2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5" fillId="0" borderId="14" xfId="0" applyFont="1" applyBorder="1"/>
    <xf numFmtId="0" fontId="15" fillId="0" borderId="5" xfId="0" applyFont="1" applyBorder="1"/>
    <xf numFmtId="0" fontId="13" fillId="0" borderId="15" xfId="0" applyFont="1" applyBorder="1"/>
    <xf numFmtId="49" fontId="13" fillId="0" borderId="10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4" fontId="13" fillId="0" borderId="16" xfId="0" applyNumberFormat="1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14" fontId="13" fillId="0" borderId="17" xfId="0" applyNumberFormat="1" applyFont="1" applyBorder="1" applyAlignment="1">
      <alignment horizontal="center"/>
    </xf>
    <xf numFmtId="14" fontId="13" fillId="0" borderId="19" xfId="0" applyNumberFormat="1" applyFont="1" applyBorder="1" applyAlignment="1">
      <alignment horizontal="center"/>
    </xf>
    <xf numFmtId="14" fontId="13" fillId="0" borderId="20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9" xfId="0" applyFont="1" applyBorder="1"/>
    <xf numFmtId="0" fontId="13" fillId="0" borderId="14" xfId="0" applyFont="1" applyBorder="1" applyAlignment="1">
      <alignment horizontal="center"/>
    </xf>
    <xf numFmtId="40" fontId="13" fillId="0" borderId="23" xfId="0" applyNumberFormat="1" applyFont="1" applyBorder="1"/>
    <xf numFmtId="40" fontId="15" fillId="0" borderId="22" xfId="0" applyNumberFormat="1" applyFont="1" applyBorder="1"/>
    <xf numFmtId="40" fontId="15" fillId="0" borderId="25" xfId="0" applyNumberFormat="1" applyFont="1" applyBorder="1"/>
    <xf numFmtId="40" fontId="15" fillId="0" borderId="26" xfId="0" applyNumberFormat="1" applyFont="1" applyBorder="1"/>
    <xf numFmtId="40" fontId="15" fillId="0" borderId="6" xfId="0" applyNumberFormat="1" applyFont="1" applyBorder="1"/>
    <xf numFmtId="0" fontId="13" fillId="0" borderId="15" xfId="0" applyFont="1" applyBorder="1" applyAlignment="1">
      <alignment horizontal="center"/>
    </xf>
    <xf numFmtId="40" fontId="15" fillId="0" borderId="5" xfId="0" applyNumberFormat="1" applyFont="1" applyBorder="1"/>
    <xf numFmtId="0" fontId="13" fillId="0" borderId="15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40" fontId="15" fillId="0" borderId="11" xfId="0" applyNumberFormat="1" applyFont="1" applyBorder="1"/>
    <xf numFmtId="0" fontId="13" fillId="0" borderId="7" xfId="0" applyFont="1" applyBorder="1" applyAlignment="1">
      <alignment horizontal="center"/>
    </xf>
    <xf numFmtId="40" fontId="13" fillId="0" borderId="27" xfId="0" applyNumberFormat="1" applyFont="1" applyBorder="1"/>
    <xf numFmtId="40" fontId="15" fillId="0" borderId="1" xfId="0" applyNumberFormat="1" applyFont="1" applyBorder="1"/>
    <xf numFmtId="40" fontId="15" fillId="0" borderId="0" xfId="0" applyNumberFormat="1" applyFont="1"/>
    <xf numFmtId="0" fontId="13" fillId="0" borderId="16" xfId="0" applyFont="1" applyBorder="1" applyAlignment="1">
      <alignment horizontal="center"/>
    </xf>
    <xf numFmtId="40" fontId="13" fillId="0" borderId="18" xfId="0" applyNumberFormat="1" applyFont="1" applyBorder="1" applyAlignment="1">
      <alignment horizontal="right"/>
    </xf>
    <xf numFmtId="40" fontId="15" fillId="0" borderId="17" xfId="0" applyNumberFormat="1" applyFont="1" applyBorder="1"/>
    <xf numFmtId="40" fontId="15" fillId="0" borderId="19" xfId="0" applyNumberFormat="1" applyFont="1" applyBorder="1"/>
    <xf numFmtId="0" fontId="13" fillId="0" borderId="21" xfId="0" applyFont="1" applyBorder="1"/>
    <xf numFmtId="0" fontId="13" fillId="0" borderId="22" xfId="0" applyFont="1" applyBorder="1"/>
    <xf numFmtId="0" fontId="13" fillId="0" borderId="21" xfId="0" applyFont="1" applyBorder="1" applyAlignment="1">
      <alignment horizontal="center"/>
    </xf>
    <xf numFmtId="40" fontId="13" fillId="0" borderId="28" xfId="0" applyNumberFormat="1" applyFont="1" applyBorder="1"/>
    <xf numFmtId="40" fontId="15" fillId="0" borderId="29" xfId="0" applyNumberFormat="1" applyFont="1" applyBorder="1"/>
    <xf numFmtId="0" fontId="13" fillId="0" borderId="11" xfId="0" applyFont="1" applyBorder="1"/>
    <xf numFmtId="40" fontId="13" fillId="0" borderId="30" xfId="0" applyNumberFormat="1" applyFont="1" applyBorder="1"/>
    <xf numFmtId="40" fontId="15" fillId="0" borderId="2" xfId="0" applyNumberFormat="1" applyFont="1" applyBorder="1"/>
    <xf numFmtId="40" fontId="15" fillId="0" borderId="31" xfId="0" applyNumberFormat="1" applyFont="1" applyBorder="1"/>
    <xf numFmtId="40" fontId="15" fillId="0" borderId="4" xfId="0" applyNumberFormat="1" applyFont="1" applyBorder="1"/>
    <xf numFmtId="40" fontId="15" fillId="0" borderId="32" xfId="0" applyNumberFormat="1" applyFont="1" applyBorder="1"/>
    <xf numFmtId="0" fontId="13" fillId="0" borderId="16" xfId="0" applyFont="1" applyBorder="1"/>
    <xf numFmtId="0" fontId="13" fillId="0" borderId="17" xfId="0" applyFont="1" applyBorder="1"/>
    <xf numFmtId="40" fontId="13" fillId="0" borderId="33" xfId="0" applyNumberFormat="1" applyFont="1" applyBorder="1"/>
    <xf numFmtId="40" fontId="15" fillId="0" borderId="34" xfId="0" applyNumberFormat="1" applyFont="1" applyBorder="1"/>
    <xf numFmtId="40" fontId="15" fillId="0" borderId="35" xfId="0" applyNumberFormat="1" applyFont="1" applyBorder="1"/>
    <xf numFmtId="0" fontId="13" fillId="0" borderId="36" xfId="0" applyFont="1" applyBorder="1"/>
    <xf numFmtId="0" fontId="13" fillId="0" borderId="37" xfId="0" applyFont="1" applyBorder="1"/>
    <xf numFmtId="0" fontId="13" fillId="0" borderId="37" xfId="0" applyFont="1" applyBorder="1" applyAlignment="1">
      <alignment horizontal="center"/>
    </xf>
    <xf numFmtId="40" fontId="13" fillId="0" borderId="38" xfId="0" applyNumberFormat="1" applyFont="1" applyBorder="1"/>
    <xf numFmtId="40" fontId="15" fillId="0" borderId="39" xfId="0" applyNumberFormat="1" applyFont="1" applyBorder="1"/>
    <xf numFmtId="40" fontId="15" fillId="0" borderId="36" xfId="0" applyNumberFormat="1" applyFont="1" applyBorder="1"/>
    <xf numFmtId="40" fontId="15" fillId="0" borderId="40" xfId="0" applyNumberFormat="1" applyFont="1" applyBorder="1"/>
    <xf numFmtId="4" fontId="15" fillId="0" borderId="3" xfId="0" applyNumberFormat="1" applyFont="1" applyBorder="1"/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/>
    <xf numFmtId="40" fontId="15" fillId="0" borderId="5" xfId="0" applyNumberFormat="1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0" fontId="15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left"/>
    </xf>
    <xf numFmtId="16" fontId="1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13" fillId="0" borderId="2" xfId="0" applyFont="1" applyBorder="1" applyAlignment="1">
      <alignment horizontal="left"/>
    </xf>
    <xf numFmtId="14" fontId="13" fillId="0" borderId="2" xfId="0" applyNumberFormat="1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5" fillId="0" borderId="4" xfId="0" applyFont="1" applyBorder="1"/>
    <xf numFmtId="0" fontId="19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19" fillId="0" borderId="0" xfId="0" applyFont="1"/>
    <xf numFmtId="0" fontId="23" fillId="0" borderId="0" xfId="0" applyFont="1" applyAlignment="1">
      <alignment horizontal="left"/>
    </xf>
    <xf numFmtId="0" fontId="18" fillId="0" borderId="0" xfId="0" applyFont="1"/>
    <xf numFmtId="1" fontId="13" fillId="0" borderId="4" xfId="0" applyNumberFormat="1" applyFont="1" applyBorder="1" applyAlignment="1">
      <alignment horizontal="left"/>
    </xf>
    <xf numFmtId="1" fontId="13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165" fontId="13" fillId="0" borderId="10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40" fontId="13" fillId="0" borderId="10" xfId="0" applyNumberFormat="1" applyFont="1" applyBorder="1"/>
    <xf numFmtId="0" fontId="13" fillId="0" borderId="20" xfId="0" applyFont="1" applyBorder="1" applyAlignment="1">
      <alignment horizontal="center"/>
    </xf>
    <xf numFmtId="40" fontId="13" fillId="0" borderId="18" xfId="0" applyNumberFormat="1" applyFont="1" applyBorder="1"/>
    <xf numFmtId="40" fontId="13" fillId="0" borderId="44" xfId="0" applyNumberFormat="1" applyFont="1" applyBorder="1"/>
    <xf numFmtId="0" fontId="15" fillId="0" borderId="0" xfId="0" applyFont="1" applyAlignment="1">
      <alignment horizontal="left" vertical="center"/>
    </xf>
    <xf numFmtId="1" fontId="15" fillId="0" borderId="0" xfId="0" applyNumberFormat="1" applyFont="1"/>
    <xf numFmtId="0" fontId="13" fillId="0" borderId="2" xfId="0" applyFont="1" applyBorder="1" applyAlignment="1">
      <alignment horizontal="right"/>
    </xf>
    <xf numFmtId="0" fontId="23" fillId="0" borderId="5" xfId="0" applyFont="1" applyBorder="1"/>
    <xf numFmtId="0" fontId="21" fillId="0" borderId="45" xfId="0" applyFont="1" applyBorder="1"/>
    <xf numFmtId="0" fontId="21" fillId="0" borderId="46" xfId="0" applyFont="1" applyBorder="1"/>
    <xf numFmtId="0" fontId="15" fillId="0" borderId="47" xfId="0" applyFont="1" applyBorder="1"/>
    <xf numFmtId="0" fontId="21" fillId="0" borderId="48" xfId="0" applyFont="1" applyBorder="1" applyAlignment="1">
      <alignment wrapText="1"/>
    </xf>
    <xf numFmtId="0" fontId="21" fillId="0" borderId="49" xfId="0" applyFont="1" applyBorder="1"/>
    <xf numFmtId="166" fontId="26" fillId="0" borderId="49" xfId="0" applyNumberFormat="1" applyFont="1" applyBorder="1"/>
    <xf numFmtId="0" fontId="15" fillId="0" borderId="50" xfId="0" applyFont="1" applyBorder="1" applyAlignment="1">
      <alignment wrapText="1"/>
    </xf>
    <xf numFmtId="0" fontId="13" fillId="0" borderId="5" xfId="0" applyFont="1" applyBorder="1" applyAlignment="1">
      <alignment horizontal="left"/>
    </xf>
    <xf numFmtId="0" fontId="27" fillId="0" borderId="0" xfId="0" applyFont="1" applyAlignment="1">
      <alignment horizontal="left"/>
    </xf>
    <xf numFmtId="14" fontId="13" fillId="0" borderId="2" xfId="0" applyNumberFormat="1" applyFont="1" applyBorder="1" applyAlignment="1">
      <alignment horizontal="right"/>
    </xf>
    <xf numFmtId="0" fontId="23" fillId="0" borderId="0" xfId="0" quotePrefix="1" applyFont="1"/>
    <xf numFmtId="0" fontId="23" fillId="0" borderId="0" xfId="0" applyFont="1" applyAlignment="1">
      <alignment horizontal="left" vertical="center"/>
    </xf>
    <xf numFmtId="0" fontId="23" fillId="0" borderId="7" xfId="0" applyFont="1" applyBorder="1"/>
    <xf numFmtId="0" fontId="23" fillId="0" borderId="8" xfId="0" applyFont="1" applyBorder="1"/>
    <xf numFmtId="0" fontId="23" fillId="0" borderId="51" xfId="0" applyFont="1" applyBorder="1"/>
    <xf numFmtId="0" fontId="23" fillId="0" borderId="14" xfId="0" applyFont="1" applyBorder="1" applyAlignment="1">
      <alignment horizontal="left"/>
    </xf>
    <xf numFmtId="0" fontId="23" fillId="0" borderId="2" xfId="0" applyFont="1" applyBorder="1"/>
    <xf numFmtId="0" fontId="23" fillId="0" borderId="26" xfId="0" applyFont="1" applyBorder="1"/>
    <xf numFmtId="0" fontId="19" fillId="0" borderId="7" xfId="0" applyFont="1" applyBorder="1"/>
    <xf numFmtId="0" fontId="23" fillId="0" borderId="8" xfId="0" applyFont="1" applyBorder="1" applyAlignment="1">
      <alignment horizontal="left"/>
    </xf>
    <xf numFmtId="0" fontId="19" fillId="0" borderId="8" xfId="0" applyFont="1" applyBorder="1"/>
    <xf numFmtId="0" fontId="23" fillId="0" borderId="2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13" fillId="0" borderId="5" xfId="0" applyFont="1" applyBorder="1"/>
    <xf numFmtId="165" fontId="13" fillId="0" borderId="4" xfId="0" applyNumberFormat="1" applyFont="1" applyBorder="1" applyAlignment="1">
      <alignment horizontal="center" vertical="center"/>
    </xf>
    <xf numFmtId="40" fontId="15" fillId="0" borderId="51" xfId="0" applyNumberFormat="1" applyFont="1" applyBorder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14" fontId="13" fillId="0" borderId="49" xfId="0" applyNumberFormat="1" applyFont="1" applyBorder="1" applyAlignment="1">
      <alignment horizontal="right"/>
    </xf>
    <xf numFmtId="0" fontId="13" fillId="3" borderId="7" xfId="0" applyFont="1" applyFill="1" applyBorder="1" applyAlignment="1">
      <alignment horizontal="center"/>
    </xf>
    <xf numFmtId="40" fontId="15" fillId="3" borderId="26" xfId="0" applyNumberFormat="1" applyFont="1" applyFill="1" applyBorder="1"/>
    <xf numFmtId="40" fontId="15" fillId="3" borderId="1" xfId="0" applyNumberFormat="1" applyFont="1" applyFill="1" applyBorder="1"/>
    <xf numFmtId="40" fontId="15" fillId="4" borderId="5" xfId="0" applyNumberFormat="1" applyFont="1" applyFill="1" applyBorder="1"/>
    <xf numFmtId="0" fontId="28" fillId="0" borderId="0" xfId="0" applyFont="1" applyAlignment="1">
      <alignment horizontal="left"/>
    </xf>
    <xf numFmtId="0" fontId="13" fillId="6" borderId="2" xfId="0" applyFont="1" applyFill="1" applyBorder="1" applyAlignment="1">
      <alignment horizontal="left"/>
    </xf>
    <xf numFmtId="40" fontId="13" fillId="0" borderId="41" xfId="0" applyNumberFormat="1" applyFont="1" applyBorder="1"/>
    <xf numFmtId="14" fontId="13" fillId="6" borderId="2" xfId="0" applyNumberFormat="1" applyFont="1" applyFill="1" applyBorder="1" applyAlignment="1">
      <alignment horizontal="left"/>
    </xf>
    <xf numFmtId="14" fontId="13" fillId="6" borderId="4" xfId="0" applyNumberFormat="1" applyFont="1" applyFill="1" applyBorder="1" applyAlignment="1">
      <alignment horizontal="left"/>
    </xf>
    <xf numFmtId="0" fontId="13" fillId="6" borderId="4" xfId="0" applyFont="1" applyFill="1" applyBorder="1" applyAlignment="1">
      <alignment horizontal="center"/>
    </xf>
    <xf numFmtId="14" fontId="13" fillId="7" borderId="10" xfId="0" applyNumberFormat="1" applyFont="1" applyFill="1" applyBorder="1" applyAlignment="1">
      <alignment horizontal="center" vertical="center"/>
    </xf>
    <xf numFmtId="40" fontId="13" fillId="6" borderId="41" xfId="0" applyNumberFormat="1" applyFont="1" applyFill="1" applyBorder="1"/>
    <xf numFmtId="40" fontId="13" fillId="6" borderId="10" xfId="0" applyNumberFormat="1" applyFont="1" applyFill="1" applyBorder="1"/>
    <xf numFmtId="40" fontId="13" fillId="6" borderId="18" xfId="0" applyNumberFormat="1" applyFont="1" applyFill="1" applyBorder="1"/>
    <xf numFmtId="40" fontId="15" fillId="6" borderId="6" xfId="0" applyNumberFormat="1" applyFont="1" applyFill="1" applyBorder="1"/>
    <xf numFmtId="40" fontId="15" fillId="6" borderId="5" xfId="0" applyNumberFormat="1" applyFont="1" applyFill="1" applyBorder="1"/>
    <xf numFmtId="40" fontId="15" fillId="8" borderId="19" xfId="0" applyNumberFormat="1" applyFont="1" applyFill="1" applyBorder="1"/>
    <xf numFmtId="40" fontId="15" fillId="6" borderId="19" xfId="0" applyNumberFormat="1" applyFont="1" applyFill="1" applyBorder="1"/>
    <xf numFmtId="40" fontId="13" fillId="6" borderId="27" xfId="0" applyNumberFormat="1" applyFont="1" applyFill="1" applyBorder="1"/>
    <xf numFmtId="40" fontId="15" fillId="6" borderId="5" xfId="0" applyNumberFormat="1" applyFont="1" applyFill="1" applyBorder="1" applyAlignment="1">
      <alignment vertical="center"/>
    </xf>
    <xf numFmtId="40" fontId="15" fillId="8" borderId="6" xfId="0" applyNumberFormat="1" applyFont="1" applyFill="1" applyBorder="1"/>
    <xf numFmtId="40" fontId="15" fillId="8" borderId="5" xfId="0" applyNumberFormat="1" applyFont="1" applyFill="1" applyBorder="1"/>
    <xf numFmtId="0" fontId="20" fillId="0" borderId="11" xfId="0" applyFont="1" applyBorder="1"/>
    <xf numFmtId="1" fontId="13" fillId="8" borderId="4" xfId="0" applyNumberFormat="1" applyFont="1" applyFill="1" applyBorder="1" applyAlignment="1">
      <alignment horizontal="left"/>
    </xf>
    <xf numFmtId="0" fontId="15" fillId="0" borderId="53" xfId="0" applyFont="1" applyBorder="1"/>
    <xf numFmtId="40" fontId="13" fillId="6" borderId="23" xfId="0" applyNumberFormat="1" applyFont="1" applyFill="1" applyBorder="1"/>
    <xf numFmtId="49" fontId="13" fillId="0" borderId="15" xfId="0" applyNumberFormat="1" applyFont="1" applyBorder="1" applyAlignment="1">
      <alignment horizontal="center"/>
    </xf>
    <xf numFmtId="40" fontId="15" fillId="0" borderId="14" xfId="0" applyNumberFormat="1" applyFont="1" applyBorder="1"/>
    <xf numFmtId="40" fontId="15" fillId="0" borderId="15" xfId="0" applyNumberFormat="1" applyFont="1" applyBorder="1"/>
    <xf numFmtId="40" fontId="15" fillId="0" borderId="16" xfId="0" applyNumberFormat="1" applyFont="1" applyBorder="1"/>
    <xf numFmtId="40" fontId="15" fillId="0" borderId="21" xfId="0" applyNumberFormat="1" applyFont="1" applyBorder="1"/>
    <xf numFmtId="40" fontId="15" fillId="0" borderId="37" xfId="0" applyNumberFormat="1" applyFont="1" applyBorder="1"/>
    <xf numFmtId="165" fontId="13" fillId="0" borderId="34" xfId="0" applyNumberFormat="1" applyFont="1" applyBorder="1" applyAlignment="1">
      <alignment horizontal="center"/>
    </xf>
    <xf numFmtId="40" fontId="15" fillId="3" borderId="7" xfId="0" applyNumberFormat="1" applyFont="1" applyFill="1" applyBorder="1"/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5" fillId="0" borderId="11" xfId="0" applyFont="1" applyBorder="1"/>
    <xf numFmtId="0" fontId="13" fillId="0" borderId="17" xfId="0" applyFont="1" applyBorder="1" applyAlignment="1">
      <alignment horizontal="center"/>
    </xf>
    <xf numFmtId="40" fontId="15" fillId="4" borderId="11" xfId="0" applyNumberFormat="1" applyFont="1" applyFill="1" applyBorder="1"/>
    <xf numFmtId="0" fontId="13" fillId="0" borderId="34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40" fontId="15" fillId="0" borderId="23" xfId="0" applyNumberFormat="1" applyFont="1" applyBorder="1"/>
    <xf numFmtId="40" fontId="15" fillId="0" borderId="10" xfId="0" applyNumberFormat="1" applyFont="1" applyBorder="1"/>
    <xf numFmtId="40" fontId="15" fillId="9" borderId="27" xfId="0" applyNumberFormat="1" applyFont="1" applyFill="1" applyBorder="1"/>
    <xf numFmtId="40" fontId="15" fillId="0" borderId="18" xfId="0" applyNumberFormat="1" applyFont="1" applyBorder="1"/>
    <xf numFmtId="40" fontId="15" fillId="0" borderId="41" xfId="0" applyNumberFormat="1" applyFont="1" applyBorder="1"/>
    <xf numFmtId="40" fontId="15" fillId="0" borderId="54" xfId="0" applyNumberFormat="1" applyFont="1" applyBorder="1"/>
    <xf numFmtId="0" fontId="13" fillId="0" borderId="10" xfId="0" applyFont="1" applyBorder="1" applyAlignment="1">
      <alignment horizontal="center" vertical="center"/>
    </xf>
    <xf numFmtId="14" fontId="13" fillId="0" borderId="18" xfId="0" applyNumberFormat="1" applyFont="1" applyBorder="1" applyAlignment="1">
      <alignment horizontal="center"/>
    </xf>
    <xf numFmtId="0" fontId="15" fillId="0" borderId="53" xfId="0" applyFont="1" applyBorder="1" applyAlignment="1">
      <alignment wrapText="1"/>
    </xf>
    <xf numFmtId="40" fontId="13" fillId="6" borderId="55" xfId="0" applyNumberFormat="1" applyFont="1" applyFill="1" applyBorder="1"/>
    <xf numFmtId="0" fontId="23" fillId="0" borderId="53" xfId="0" applyFont="1" applyBorder="1"/>
    <xf numFmtId="40" fontId="15" fillId="0" borderId="7" xfId="0" applyNumberFormat="1" applyFont="1" applyBorder="1"/>
    <xf numFmtId="40" fontId="15" fillId="6" borderId="23" xfId="0" applyNumberFormat="1" applyFont="1" applyFill="1" applyBorder="1"/>
    <xf numFmtId="40" fontId="15" fillId="6" borderId="10" xfId="0" applyNumberFormat="1" applyFont="1" applyFill="1" applyBorder="1"/>
    <xf numFmtId="40" fontId="15" fillId="6" borderId="27" xfId="0" applyNumberFormat="1" applyFont="1" applyFill="1" applyBorder="1"/>
    <xf numFmtId="40" fontId="15" fillId="8" borderId="26" xfId="0" applyNumberFormat="1" applyFont="1" applyFill="1" applyBorder="1"/>
    <xf numFmtId="40" fontId="15" fillId="8" borderId="11" xfId="0" applyNumberFormat="1" applyFont="1" applyFill="1" applyBorder="1"/>
    <xf numFmtId="40" fontId="15" fillId="8" borderId="51" xfId="0" applyNumberFormat="1" applyFont="1" applyFill="1" applyBorder="1"/>
    <xf numFmtId="40" fontId="13" fillId="0" borderId="55" xfId="0" applyNumberFormat="1" applyFont="1" applyBorder="1"/>
    <xf numFmtId="40" fontId="13" fillId="0" borderId="57" xfId="0" applyNumberFormat="1" applyFont="1" applyBorder="1"/>
    <xf numFmtId="0" fontId="13" fillId="0" borderId="53" xfId="0" applyFont="1" applyBorder="1" applyAlignment="1">
      <alignment horizontal="right"/>
    </xf>
    <xf numFmtId="14" fontId="13" fillId="0" borderId="53" xfId="0" applyNumberFormat="1" applyFont="1" applyBorder="1" applyAlignment="1">
      <alignment horizontal="right"/>
    </xf>
    <xf numFmtId="49" fontId="13" fillId="0" borderId="4" xfId="0" applyNumberFormat="1" applyFont="1" applyBorder="1" applyAlignment="1">
      <alignment horizontal="center"/>
    </xf>
    <xf numFmtId="14" fontId="13" fillId="0" borderId="53" xfId="0" applyNumberFormat="1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40" fontId="15" fillId="0" borderId="58" xfId="0" applyNumberFormat="1" applyFont="1" applyBorder="1"/>
    <xf numFmtId="40" fontId="15" fillId="0" borderId="59" xfId="0" applyNumberFormat="1" applyFont="1" applyBorder="1"/>
    <xf numFmtId="40" fontId="15" fillId="0" borderId="60" xfId="0" applyNumberFormat="1" applyFont="1" applyBorder="1"/>
    <xf numFmtId="40" fontId="15" fillId="0" borderId="61" xfId="0" applyNumberFormat="1" applyFont="1" applyBorder="1"/>
    <xf numFmtId="40" fontId="15" fillId="0" borderId="62" xfId="0" applyNumberFormat="1" applyFont="1" applyBorder="1"/>
    <xf numFmtId="40" fontId="15" fillId="0" borderId="63" xfId="0" applyNumberFormat="1" applyFont="1" applyBorder="1"/>
    <xf numFmtId="40" fontId="15" fillId="0" borderId="64" xfId="0" applyNumberFormat="1" applyFont="1" applyBorder="1"/>
    <xf numFmtId="40" fontId="15" fillId="0" borderId="66" xfId="0" applyNumberFormat="1" applyFont="1" applyBorder="1"/>
    <xf numFmtId="40" fontId="15" fillId="0" borderId="65" xfId="0" applyNumberFormat="1" applyFont="1" applyBorder="1"/>
    <xf numFmtId="40" fontId="15" fillId="0" borderId="67" xfId="0" applyNumberFormat="1" applyFont="1" applyBorder="1"/>
    <xf numFmtId="40" fontId="15" fillId="0" borderId="68" xfId="0" applyNumberFormat="1" applyFont="1" applyBorder="1"/>
    <xf numFmtId="40" fontId="18" fillId="0" borderId="1" xfId="0" applyNumberFormat="1" applyFont="1" applyBorder="1"/>
    <xf numFmtId="0" fontId="8" fillId="0" borderId="2" xfId="0" applyFont="1" applyBorder="1"/>
    <xf numFmtId="0" fontId="30" fillId="0" borderId="0" xfId="0" applyFo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44" fontId="0" fillId="0" borderId="0" xfId="1" applyFont="1"/>
    <xf numFmtId="44" fontId="30" fillId="0" borderId="0" xfId="1" applyFont="1"/>
    <xf numFmtId="40" fontId="3" fillId="0" borderId="0" xfId="0" applyNumberFormat="1" applyFont="1"/>
    <xf numFmtId="0" fontId="31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0" fontId="33" fillId="10" borderId="0" xfId="0" applyFont="1" applyFill="1"/>
    <xf numFmtId="8" fontId="34" fillId="10" borderId="0" xfId="1" applyNumberFormat="1" applyFont="1" applyFill="1"/>
    <xf numFmtId="8" fontId="35" fillId="10" borderId="0" xfId="1" applyNumberFormat="1" applyFont="1" applyFill="1"/>
    <xf numFmtId="0" fontId="36" fillId="0" borderId="0" xfId="0" applyFont="1"/>
    <xf numFmtId="0" fontId="37" fillId="0" borderId="0" xfId="0" applyFont="1"/>
    <xf numFmtId="8" fontId="0" fillId="0" borderId="0" xfId="0" applyNumberFormat="1"/>
    <xf numFmtId="8" fontId="30" fillId="0" borderId="0" xfId="1" applyNumberFormat="1" applyFont="1"/>
    <xf numFmtId="44" fontId="30" fillId="0" borderId="0" xfId="0" applyNumberFormat="1" applyFont="1"/>
    <xf numFmtId="8" fontId="37" fillId="0" borderId="0" xfId="1" applyNumberFormat="1" applyFont="1"/>
    <xf numFmtId="0" fontId="38" fillId="0" borderId="69" xfId="0" applyFont="1" applyBorder="1" applyAlignment="1">
      <alignment vertical="top" wrapText="1"/>
    </xf>
    <xf numFmtId="0" fontId="38" fillId="0" borderId="70" xfId="0" applyFont="1" applyBorder="1" applyAlignment="1">
      <alignment horizontal="left" vertical="top" wrapText="1"/>
    </xf>
    <xf numFmtId="0" fontId="38" fillId="0" borderId="70" xfId="0" applyFont="1" applyBorder="1" applyAlignment="1">
      <alignment horizontal="center" vertical="top" wrapText="1"/>
    </xf>
    <xf numFmtId="0" fontId="38" fillId="0" borderId="71" xfId="0" applyFont="1" applyBorder="1" applyAlignment="1">
      <alignment horizontal="center" vertical="top" wrapText="1"/>
    </xf>
    <xf numFmtId="8" fontId="37" fillId="0" borderId="72" xfId="1" applyNumberFormat="1" applyFont="1" applyBorder="1"/>
    <xf numFmtId="8" fontId="37" fillId="0" borderId="72" xfId="1" applyNumberFormat="1" applyFont="1" applyBorder="1" applyAlignment="1">
      <alignment horizontal="center"/>
    </xf>
    <xf numFmtId="44" fontId="37" fillId="0" borderId="72" xfId="1" applyFont="1" applyBorder="1" applyAlignment="1">
      <alignment horizontal="center"/>
    </xf>
    <xf numFmtId="0" fontId="37" fillId="0" borderId="74" xfId="0" applyFont="1" applyBorder="1"/>
    <xf numFmtId="8" fontId="37" fillId="0" borderId="75" xfId="1" applyNumberFormat="1" applyFont="1" applyBorder="1"/>
    <xf numFmtId="8" fontId="37" fillId="0" borderId="75" xfId="1" applyNumberFormat="1" applyFont="1" applyBorder="1" applyAlignment="1">
      <alignment horizontal="center"/>
    </xf>
    <xf numFmtId="0" fontId="30" fillId="0" borderId="75" xfId="0" applyFont="1" applyBorder="1" applyAlignment="1">
      <alignment horizontal="center"/>
    </xf>
    <xf numFmtId="8" fontId="30" fillId="0" borderId="76" xfId="1" applyNumberFormat="1" applyFont="1" applyBorder="1" applyAlignment="1">
      <alignment horizontal="center"/>
    </xf>
    <xf numFmtId="0" fontId="37" fillId="0" borderId="77" xfId="0" applyFont="1" applyBorder="1"/>
    <xf numFmtId="8" fontId="30" fillId="0" borderId="78" xfId="1" applyNumberFormat="1" applyFont="1" applyBorder="1" applyAlignment="1">
      <alignment horizontal="center"/>
    </xf>
    <xf numFmtId="0" fontId="37" fillId="0" borderId="79" xfId="0" applyFont="1" applyBorder="1"/>
    <xf numFmtId="44" fontId="37" fillId="0" borderId="65" xfId="1" applyFont="1" applyBorder="1"/>
    <xf numFmtId="44" fontId="37" fillId="0" borderId="80" xfId="0" applyNumberFormat="1" applyFont="1" applyBorder="1"/>
    <xf numFmtId="8" fontId="30" fillId="0" borderId="65" xfId="1" applyNumberFormat="1" applyFont="1" applyBorder="1" applyAlignment="1">
      <alignment horizontal="center"/>
    </xf>
    <xf numFmtId="8" fontId="37" fillId="0" borderId="65" xfId="1" applyNumberFormat="1" applyFont="1" applyBorder="1"/>
    <xf numFmtId="44" fontId="5" fillId="11" borderId="11" xfId="0" applyNumberFormat="1" applyFont="1" applyFill="1" applyBorder="1"/>
    <xf numFmtId="40" fontId="15" fillId="11" borderId="5" xfId="0" applyNumberFormat="1" applyFont="1" applyFill="1" applyBorder="1"/>
    <xf numFmtId="44" fontId="5" fillId="12" borderId="5" xfId="0" applyNumberFormat="1" applyFont="1" applyFill="1" applyBorder="1"/>
    <xf numFmtId="40" fontId="15" fillId="12" borderId="5" xfId="0" applyNumberFormat="1" applyFont="1" applyFill="1" applyBorder="1"/>
    <xf numFmtId="44" fontId="2" fillId="13" borderId="5" xfId="0" applyNumberFormat="1" applyFont="1" applyFill="1" applyBorder="1"/>
    <xf numFmtId="40" fontId="15" fillId="13" borderId="5" xfId="0" applyNumberFormat="1" applyFont="1" applyFill="1" applyBorder="1"/>
    <xf numFmtId="40" fontId="15" fillId="14" borderId="5" xfId="0" applyNumberFormat="1" applyFont="1" applyFill="1" applyBorder="1"/>
    <xf numFmtId="166" fontId="2" fillId="14" borderId="0" xfId="0" applyNumberFormat="1" applyFont="1" applyFill="1"/>
    <xf numFmtId="0" fontId="15" fillId="0" borderId="81" xfId="0" applyFont="1" applyBorder="1"/>
    <xf numFmtId="0" fontId="23" fillId="0" borderId="82" xfId="0" applyFont="1" applyBorder="1"/>
    <xf numFmtId="40" fontId="15" fillId="12" borderId="6" xfId="0" applyNumberFormat="1" applyFont="1" applyFill="1" applyBorder="1"/>
    <xf numFmtId="40" fontId="15" fillId="15" borderId="5" xfId="0" applyNumberFormat="1" applyFont="1" applyFill="1" applyBorder="1"/>
    <xf numFmtId="40" fontId="15" fillId="13" borderId="6" xfId="0" applyNumberFormat="1" applyFont="1" applyFill="1" applyBorder="1"/>
    <xf numFmtId="40" fontId="15" fillId="11" borderId="6" xfId="0" applyNumberFormat="1" applyFont="1" applyFill="1" applyBorder="1"/>
    <xf numFmtId="0" fontId="41" fillId="0" borderId="0" xfId="0" applyFont="1"/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/>
    <xf numFmtId="6" fontId="43" fillId="0" borderId="0" xfId="0" applyNumberFormat="1" applyFont="1" applyAlignment="1">
      <alignment vertical="center"/>
    </xf>
    <xf numFmtId="0" fontId="41" fillId="0" borderId="73" xfId="0" applyFont="1" applyBorder="1" applyAlignment="1">
      <alignment horizontal="center"/>
    </xf>
    <xf numFmtId="0" fontId="41" fillId="0" borderId="73" xfId="0" applyFont="1" applyBorder="1" applyAlignment="1">
      <alignment horizontal="center" wrapText="1"/>
    </xf>
    <xf numFmtId="6" fontId="43" fillId="0" borderId="73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/>
    <xf numFmtId="0" fontId="48" fillId="0" borderId="73" xfId="0" applyFont="1" applyBorder="1"/>
    <xf numFmtId="8" fontId="37" fillId="0" borderId="65" xfId="1" applyNumberFormat="1" applyFont="1" applyBorder="1" applyAlignment="1">
      <alignment horizontal="center"/>
    </xf>
    <xf numFmtId="0" fontId="31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47" fillId="0" borderId="73" xfId="0" applyFont="1" applyBorder="1" applyAlignment="1">
      <alignment horizontal="center" vertical="center"/>
    </xf>
    <xf numFmtId="0" fontId="47" fillId="0" borderId="73" xfId="0" applyFont="1" applyBorder="1" applyAlignment="1">
      <alignment horizontal="center"/>
    </xf>
    <xf numFmtId="0" fontId="47" fillId="0" borderId="7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/>
    </xf>
    <xf numFmtId="0" fontId="20" fillId="0" borderId="11" xfId="0" applyFont="1" applyBorder="1" applyAlignment="1"/>
    <xf numFmtId="0" fontId="3" fillId="0" borderId="4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20" fillId="0" borderId="17" xfId="0" applyFont="1" applyBorder="1" applyAlignment="1"/>
    <xf numFmtId="0" fontId="13" fillId="0" borderId="21" xfId="0" applyFont="1" applyBorder="1" applyAlignment="1">
      <alignment horizontal="left"/>
    </xf>
    <xf numFmtId="0" fontId="20" fillId="0" borderId="22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3" fillId="0" borderId="4" xfId="0" quotePrefix="1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/>
    </xf>
    <xf numFmtId="0" fontId="20" fillId="0" borderId="4" xfId="0" applyFont="1" applyBorder="1" applyAlignment="1"/>
    <xf numFmtId="0" fontId="13" fillId="0" borderId="21" xfId="0" applyFont="1" applyBorder="1" applyAlignment="1"/>
    <xf numFmtId="0" fontId="13" fillId="0" borderId="15" xfId="0" applyFont="1" applyBorder="1" applyAlignment="1"/>
    <xf numFmtId="0" fontId="13" fillId="0" borderId="16" xfId="0" applyFont="1" applyBorder="1" applyAlignment="1"/>
    <xf numFmtId="0" fontId="13" fillId="0" borderId="42" xfId="0" applyFont="1" applyBorder="1" applyAlignment="1"/>
    <xf numFmtId="0" fontId="20" fillId="0" borderId="43" xfId="0" applyFont="1" applyBorder="1" applyAlignment="1"/>
    <xf numFmtId="0" fontId="22" fillId="0" borderId="1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7" xfId="0" applyFont="1" applyBorder="1" applyAlignment="1">
      <alignment horizontal="left"/>
    </xf>
    <xf numFmtId="0" fontId="20" fillId="0" borderId="51" xfId="0" applyFont="1" applyBorder="1" applyAlignment="1"/>
    <xf numFmtId="0" fontId="20" fillId="0" borderId="52" xfId="0" applyFont="1" applyBorder="1" applyAlignment="1"/>
    <xf numFmtId="0" fontId="13" fillId="0" borderId="4" xfId="0" applyFont="1" applyBorder="1" applyAlignment="1">
      <alignment horizontal="center"/>
    </xf>
    <xf numFmtId="0" fontId="13" fillId="0" borderId="5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1895475</xdr:colOff>
      <xdr:row>96</xdr:row>
      <xdr:rowOff>314325</xdr:rowOff>
    </xdr:from>
    <xdr:ext cx="8553450" cy="27051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219075</xdr:colOff>
      <xdr:row>96</xdr:row>
      <xdr:rowOff>323850</xdr:rowOff>
    </xdr:from>
    <xdr:ext cx="1771650" cy="1152525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58</xdr:row>
      <xdr:rowOff>114300</xdr:rowOff>
    </xdr:from>
    <xdr:ext cx="6124575" cy="3486150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1733550</xdr:colOff>
      <xdr:row>100</xdr:row>
      <xdr:rowOff>47625</xdr:rowOff>
    </xdr:from>
    <xdr:ext cx="10506075" cy="5029200"/>
    <xdr:pic>
      <xdr:nvPicPr>
        <xdr:cNvPr id="5" name="image4.png" title="Imag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mpleTrainingGrantFER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Allocation and Slots"/>
      <sheetName val="Overall"/>
      <sheetName val="Training Related Exp (RSCTREE)"/>
      <sheetName val="Stipends (RSCSTIP)"/>
      <sheetName val="Fees (RSCFEES)"/>
      <sheetName val="encumbrance wkst"/>
    </sheetNames>
    <sheetDataSet>
      <sheetData sheetId="0"/>
      <sheetData sheetId="1"/>
      <sheetData sheetId="2">
        <row r="20">
          <cell r="D20">
            <v>6541</v>
          </cell>
        </row>
        <row r="22">
          <cell r="D22">
            <v>38225</v>
          </cell>
          <cell r="H22">
            <v>2207.0300000000002</v>
          </cell>
        </row>
        <row r="25">
          <cell r="K25">
            <v>1203</v>
          </cell>
        </row>
        <row r="28">
          <cell r="D28">
            <v>7219</v>
          </cell>
        </row>
        <row r="29">
          <cell r="J29">
            <v>26500</v>
          </cell>
          <cell r="K29">
            <v>5100</v>
          </cell>
        </row>
        <row r="34">
          <cell r="D34">
            <v>4158.8</v>
          </cell>
          <cell r="L34">
            <v>6959.6023999999998</v>
          </cell>
        </row>
      </sheetData>
      <sheetData sheetId="3">
        <row r="22">
          <cell r="H22">
            <v>-2207.0300000000002</v>
          </cell>
        </row>
        <row r="24">
          <cell r="D24">
            <v>383817.93</v>
          </cell>
        </row>
        <row r="28">
          <cell r="D28">
            <v>27745.54</v>
          </cell>
        </row>
        <row r="33">
          <cell r="D33">
            <v>26917.07</v>
          </cell>
          <cell r="L33">
            <v>27859.4244</v>
          </cell>
        </row>
      </sheetData>
      <sheetData sheetId="4">
        <row r="23">
          <cell r="D23">
            <v>69952.320000000007</v>
          </cell>
        </row>
      </sheetData>
      <sheetData sheetId="5">
        <row r="21">
          <cell r="E21">
            <v>41732</v>
          </cell>
          <cell r="I21">
            <v>4465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ucsdcloud.sharepoint.com/sites/STaRT/ofcppm/SitePages/UC-SAN-DIEGO-NIH-NRSA-CHILDCARE-ALLOWANCE-GUIDANCE(1)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5A19-15A7-4DCB-83B8-5A231592B5C5}">
  <dimension ref="D1:R49"/>
  <sheetViews>
    <sheetView workbookViewId="0">
      <selection activeCell="V18" sqref="U18:V18"/>
    </sheetView>
  </sheetViews>
  <sheetFormatPr defaultRowHeight="12.75" x14ac:dyDescent="0.2"/>
  <cols>
    <col min="4" max="4" width="9.5703125" customWidth="1"/>
    <col min="5" max="5" width="15.85546875" style="269" customWidth="1"/>
    <col min="6" max="6" width="13.140625" bestFit="1" customWidth="1"/>
    <col min="7" max="7" width="12.140625" bestFit="1" customWidth="1"/>
    <col min="8" max="8" width="14.7109375" customWidth="1"/>
    <col min="9" max="9" width="12.140625" bestFit="1" customWidth="1"/>
    <col min="10" max="10" width="13.85546875" bestFit="1" customWidth="1"/>
    <col min="11" max="11" width="14.7109375" bestFit="1" customWidth="1"/>
    <col min="12" max="12" width="15" customWidth="1"/>
    <col min="13" max="13" width="11.5703125" customWidth="1"/>
    <col min="14" max="14" width="11.28515625" bestFit="1" customWidth="1"/>
    <col min="15" max="15" width="10.7109375" bestFit="1" customWidth="1"/>
    <col min="16" max="16" width="10.28515625" bestFit="1" customWidth="1"/>
    <col min="18" max="18" width="11.7109375" bestFit="1" customWidth="1"/>
  </cols>
  <sheetData>
    <row r="1" spans="4:14" ht="18" x14ac:dyDescent="0.2">
      <c r="D1" s="272"/>
      <c r="E1" s="328" t="s">
        <v>284</v>
      </c>
      <c r="F1" s="328"/>
      <c r="G1" s="328"/>
      <c r="H1" s="328"/>
      <c r="I1" s="328"/>
      <c r="J1" s="328"/>
      <c r="K1" s="328"/>
      <c r="L1" s="328"/>
      <c r="M1" s="328"/>
    </row>
    <row r="2" spans="4:14" ht="18" x14ac:dyDescent="0.2">
      <c r="D2" s="273"/>
      <c r="E2" s="329" t="s">
        <v>282</v>
      </c>
      <c r="F2" s="329"/>
      <c r="G2" s="329"/>
      <c r="H2" s="329"/>
      <c r="I2" s="329"/>
      <c r="J2" s="329"/>
      <c r="K2" s="329"/>
      <c r="L2" s="329"/>
      <c r="M2" s="329"/>
      <c r="N2" s="316"/>
    </row>
    <row r="3" spans="4:14" ht="14.25" hidden="1" x14ac:dyDescent="0.2">
      <c r="D3" s="274" t="s">
        <v>246</v>
      </c>
      <c r="E3" s="275">
        <v>72824</v>
      </c>
    </row>
    <row r="4" spans="4:14" ht="14.25" hidden="1" x14ac:dyDescent="0.2">
      <c r="D4" s="274" t="s">
        <v>247</v>
      </c>
      <c r="E4" s="275">
        <v>424338</v>
      </c>
      <c r="F4" s="316"/>
    </row>
    <row r="5" spans="4:14" ht="14.25" hidden="1" x14ac:dyDescent="0.2">
      <c r="D5" s="274" t="s">
        <v>248</v>
      </c>
      <c r="E5" s="275">
        <v>72300</v>
      </c>
    </row>
    <row r="6" spans="4:14" ht="14.25" hidden="1" x14ac:dyDescent="0.2">
      <c r="D6" s="274" t="s">
        <v>249</v>
      </c>
      <c r="E6" s="275">
        <v>13500</v>
      </c>
    </row>
    <row r="7" spans="4:14" ht="14.25" hidden="1" x14ac:dyDescent="0.2">
      <c r="D7" s="274" t="s">
        <v>250</v>
      </c>
      <c r="E7" s="276">
        <v>582962</v>
      </c>
    </row>
    <row r="8" spans="4:14" ht="14.25" hidden="1" x14ac:dyDescent="0.2">
      <c r="D8" s="274" t="s">
        <v>251</v>
      </c>
      <c r="E8" s="276">
        <v>40811</v>
      </c>
    </row>
    <row r="9" spans="4:14" ht="14.25" hidden="1" x14ac:dyDescent="0.2">
      <c r="D9" s="274" t="s">
        <v>252</v>
      </c>
      <c r="E9" s="276">
        <v>623773</v>
      </c>
    </row>
    <row r="10" spans="4:14" hidden="1" x14ac:dyDescent="0.2"/>
    <row r="11" spans="4:14" ht="18" x14ac:dyDescent="0.25">
      <c r="D11" s="277"/>
      <c r="F11" s="324" t="s">
        <v>269</v>
      </c>
      <c r="G11" s="325"/>
      <c r="H11" s="325"/>
      <c r="I11" s="319"/>
      <c r="J11" s="319"/>
      <c r="K11" s="319"/>
    </row>
    <row r="12" spans="4:14" ht="15.75" x14ac:dyDescent="0.2">
      <c r="F12" s="318" t="s">
        <v>248</v>
      </c>
      <c r="G12" s="319"/>
      <c r="H12" s="319"/>
      <c r="I12" s="319"/>
      <c r="J12" s="319"/>
      <c r="K12" s="319"/>
      <c r="M12" s="320">
        <v>72300</v>
      </c>
    </row>
    <row r="13" spans="4:14" ht="15.75" x14ac:dyDescent="0.2">
      <c r="D13" s="278"/>
      <c r="F13" s="317" t="s">
        <v>247</v>
      </c>
      <c r="M13" s="320">
        <v>424338</v>
      </c>
    </row>
    <row r="14" spans="4:14" ht="15.75" x14ac:dyDescent="0.2">
      <c r="F14" s="318" t="s">
        <v>246</v>
      </c>
      <c r="G14" s="319"/>
      <c r="H14" s="319"/>
      <c r="I14" s="319"/>
      <c r="J14" s="319"/>
      <c r="K14" s="319"/>
      <c r="M14" s="320">
        <v>72824</v>
      </c>
    </row>
    <row r="15" spans="4:14" ht="15.75" x14ac:dyDescent="0.2">
      <c r="F15" s="318" t="s">
        <v>249</v>
      </c>
      <c r="G15" s="319"/>
      <c r="H15" s="319"/>
      <c r="I15" s="319"/>
      <c r="J15" s="319"/>
      <c r="K15" s="319"/>
      <c r="M15" s="320">
        <v>13500</v>
      </c>
    </row>
    <row r="16" spans="4:14" ht="15.75" x14ac:dyDescent="0.2">
      <c r="F16" s="318" t="s">
        <v>270</v>
      </c>
      <c r="G16" s="319"/>
      <c r="H16" s="319"/>
      <c r="I16" s="319"/>
      <c r="J16" s="319"/>
      <c r="K16" s="319"/>
      <c r="M16" s="320">
        <v>30000</v>
      </c>
    </row>
    <row r="17" spans="4:14" ht="15.75" x14ac:dyDescent="0.2">
      <c r="F17" s="318"/>
      <c r="G17" s="319"/>
      <c r="H17" s="319"/>
      <c r="I17" s="319"/>
      <c r="J17" s="319"/>
      <c r="K17" s="319"/>
      <c r="M17" s="319"/>
    </row>
    <row r="18" spans="4:14" ht="15.75" x14ac:dyDescent="0.2">
      <c r="F18" s="318" t="s">
        <v>250</v>
      </c>
      <c r="G18" s="319"/>
      <c r="H18" s="319"/>
      <c r="I18" s="319"/>
      <c r="J18" s="319"/>
      <c r="K18" s="319"/>
      <c r="M18" s="320">
        <v>612962</v>
      </c>
    </row>
    <row r="19" spans="4:14" ht="15.75" x14ac:dyDescent="0.2">
      <c r="F19" s="318" t="s">
        <v>251</v>
      </c>
      <c r="G19" s="319"/>
      <c r="H19" s="319"/>
      <c r="I19" s="319"/>
      <c r="J19" s="319"/>
      <c r="K19" s="319"/>
      <c r="M19" s="320">
        <v>40811</v>
      </c>
    </row>
    <row r="20" spans="4:14" ht="15.75" x14ac:dyDescent="0.2">
      <c r="F20" s="318" t="s">
        <v>271</v>
      </c>
      <c r="G20" s="319"/>
      <c r="H20" s="319"/>
      <c r="I20" s="319"/>
      <c r="J20" s="319"/>
      <c r="K20" s="319"/>
      <c r="M20" s="320">
        <v>653773</v>
      </c>
    </row>
    <row r="21" spans="4:14" ht="15.75" x14ac:dyDescent="0.2">
      <c r="F21" s="318" t="s">
        <v>272</v>
      </c>
      <c r="G21" s="319"/>
      <c r="H21" s="319"/>
      <c r="I21" s="319"/>
      <c r="J21" s="319"/>
      <c r="K21" s="319"/>
      <c r="M21" s="320">
        <v>653773</v>
      </c>
    </row>
    <row r="22" spans="4:14" ht="15.75" x14ac:dyDescent="0.2">
      <c r="F22" s="318" t="s">
        <v>252</v>
      </c>
      <c r="G22" s="319"/>
      <c r="H22" s="319"/>
      <c r="I22" s="319"/>
      <c r="J22" s="319"/>
      <c r="M22" s="320">
        <v>653773</v>
      </c>
    </row>
    <row r="23" spans="4:14" ht="15.75" x14ac:dyDescent="0.2">
      <c r="D23" s="269"/>
      <c r="E23"/>
      <c r="F23" s="318"/>
      <c r="G23" s="319"/>
      <c r="H23" s="319"/>
      <c r="I23" s="319"/>
      <c r="J23" s="319"/>
      <c r="K23" s="319"/>
      <c r="M23" s="319"/>
    </row>
    <row r="24" spans="4:14" ht="15.75" x14ac:dyDescent="0.2">
      <c r="F24" s="318" t="s">
        <v>273</v>
      </c>
      <c r="G24" s="319"/>
      <c r="H24" s="319"/>
      <c r="I24" s="319"/>
      <c r="K24" s="319"/>
      <c r="M24" s="320">
        <v>653773</v>
      </c>
    </row>
    <row r="25" spans="4:14" ht="13.5" thickBot="1" x14ac:dyDescent="0.25"/>
    <row r="26" spans="4:14" ht="15.75" thickBot="1" x14ac:dyDescent="0.3">
      <c r="F26" s="331" t="s">
        <v>274</v>
      </c>
      <c r="G26" s="331"/>
      <c r="H26" s="331"/>
      <c r="I26" s="331"/>
      <c r="J26" s="331"/>
      <c r="K26" s="331"/>
      <c r="L26" s="331"/>
      <c r="M26" s="331"/>
      <c r="N26" s="331"/>
    </row>
    <row r="27" spans="4:14" ht="26.25" customHeight="1" thickBot="1" x14ac:dyDescent="0.25">
      <c r="F27" s="326"/>
      <c r="G27" s="330" t="s">
        <v>279</v>
      </c>
      <c r="H27" s="330"/>
      <c r="I27" s="330"/>
      <c r="J27" s="330"/>
      <c r="K27" s="332" t="s">
        <v>280</v>
      </c>
      <c r="L27" s="332"/>
      <c r="M27" s="332"/>
      <c r="N27" s="332"/>
    </row>
    <row r="28" spans="4:14" ht="26.25" thickBot="1" x14ac:dyDescent="0.25">
      <c r="F28" s="321" t="s">
        <v>275</v>
      </c>
      <c r="G28" s="321" t="s">
        <v>230</v>
      </c>
      <c r="H28" s="321" t="s">
        <v>276</v>
      </c>
      <c r="I28" s="321" t="s">
        <v>277</v>
      </c>
      <c r="J28" s="321" t="s">
        <v>278</v>
      </c>
      <c r="K28" s="322" t="s">
        <v>281</v>
      </c>
      <c r="L28" s="321" t="s">
        <v>276</v>
      </c>
      <c r="M28" s="321" t="s">
        <v>277</v>
      </c>
      <c r="N28" s="321" t="s">
        <v>278</v>
      </c>
    </row>
    <row r="29" spans="4:14" ht="16.5" thickBot="1" x14ac:dyDescent="0.25">
      <c r="F29" s="321">
        <v>21</v>
      </c>
      <c r="G29" s="323">
        <v>653773</v>
      </c>
      <c r="H29" s="321">
        <v>6</v>
      </c>
      <c r="I29" s="321">
        <v>6</v>
      </c>
      <c r="J29" s="321"/>
      <c r="K29" s="323">
        <v>653773</v>
      </c>
      <c r="L29" s="321">
        <v>6</v>
      </c>
      <c r="M29" s="321">
        <v>6</v>
      </c>
      <c r="N29" s="321"/>
    </row>
    <row r="30" spans="4:14" ht="16.5" thickBot="1" x14ac:dyDescent="0.25">
      <c r="F30" s="321">
        <v>22</v>
      </c>
      <c r="G30" s="323">
        <v>653773</v>
      </c>
      <c r="H30" s="321">
        <v>6</v>
      </c>
      <c r="I30" s="321">
        <v>6</v>
      </c>
      <c r="J30" s="321"/>
      <c r="K30" s="323">
        <v>653773</v>
      </c>
      <c r="L30" s="321">
        <v>6</v>
      </c>
      <c r="M30" s="321">
        <v>6</v>
      </c>
      <c r="N30" s="321"/>
    </row>
    <row r="31" spans="4:14" ht="16.5" thickBot="1" x14ac:dyDescent="0.25">
      <c r="F31" s="321">
        <v>23</v>
      </c>
      <c r="G31" s="323">
        <v>653773</v>
      </c>
      <c r="H31" s="321">
        <v>6</v>
      </c>
      <c r="I31" s="321">
        <v>6</v>
      </c>
      <c r="J31" s="321"/>
      <c r="K31" s="323">
        <v>653773</v>
      </c>
      <c r="L31" s="321">
        <v>6</v>
      </c>
      <c r="M31" s="321">
        <v>6</v>
      </c>
      <c r="N31" s="321"/>
    </row>
    <row r="32" spans="4:14" ht="16.5" thickBot="1" x14ac:dyDescent="0.25">
      <c r="F32" s="321">
        <v>24</v>
      </c>
      <c r="G32" s="323">
        <v>653773</v>
      </c>
      <c r="H32" s="321">
        <v>6</v>
      </c>
      <c r="I32" s="321">
        <v>6</v>
      </c>
      <c r="J32" s="321"/>
      <c r="K32" s="323">
        <v>653773</v>
      </c>
      <c r="L32" s="321">
        <v>6</v>
      </c>
      <c r="M32" s="321">
        <v>6</v>
      </c>
      <c r="N32" s="321"/>
    </row>
    <row r="33" spans="4:18" ht="16.5" thickBot="1" x14ac:dyDescent="0.25">
      <c r="F33" s="321">
        <v>25</v>
      </c>
      <c r="G33" s="323">
        <v>653773</v>
      </c>
      <c r="H33" s="321">
        <v>6</v>
      </c>
      <c r="I33" s="321">
        <v>6</v>
      </c>
      <c r="J33" s="321"/>
      <c r="K33" s="323">
        <v>653773</v>
      </c>
      <c r="L33" s="321">
        <v>6</v>
      </c>
      <c r="M33" s="321">
        <v>6</v>
      </c>
      <c r="N33" s="321"/>
    </row>
    <row r="36" spans="4:18" ht="13.5" thickBot="1" x14ac:dyDescent="0.25"/>
    <row r="37" spans="4:18" ht="48" thickBot="1" x14ac:dyDescent="0.25">
      <c r="D37" s="283" t="s">
        <v>262</v>
      </c>
      <c r="E37" s="284" t="s">
        <v>253</v>
      </c>
      <c r="F37" s="285" t="s">
        <v>254</v>
      </c>
      <c r="G37" s="285" t="s">
        <v>255</v>
      </c>
      <c r="H37" s="285" t="s">
        <v>256</v>
      </c>
      <c r="I37" s="285" t="s">
        <v>257</v>
      </c>
      <c r="J37" s="285" t="s">
        <v>258</v>
      </c>
      <c r="K37" s="285" t="s">
        <v>259</v>
      </c>
      <c r="L37" s="285" t="s">
        <v>260</v>
      </c>
      <c r="M37" s="285" t="s">
        <v>261</v>
      </c>
      <c r="N37" s="286" t="s">
        <v>230</v>
      </c>
      <c r="R37" s="279"/>
    </row>
    <row r="38" spans="4:18" x14ac:dyDescent="0.2">
      <c r="D38" s="290" t="s">
        <v>263</v>
      </c>
      <c r="E38" s="291">
        <f>E3</f>
        <v>72824</v>
      </c>
      <c r="F38" s="292">
        <v>0</v>
      </c>
      <c r="G38" s="292">
        <f>E38+F38</f>
        <v>72824</v>
      </c>
      <c r="H38" s="292">
        <f>'[1]Fees (RSCFEES)'!D23</f>
        <v>69952.320000000007</v>
      </c>
      <c r="I38" s="292">
        <v>0</v>
      </c>
      <c r="J38" s="292">
        <v>0</v>
      </c>
      <c r="K38" s="292">
        <v>0</v>
      </c>
      <c r="L38" s="292">
        <f>'[1]encumbrance wkst'!I21</f>
        <v>4465</v>
      </c>
      <c r="M38" s="293"/>
      <c r="N38" s="294">
        <f>E38+F38-H38-L38-J38-I38</f>
        <v>-1593.320000000007</v>
      </c>
      <c r="O38" s="266"/>
    </row>
    <row r="39" spans="4:18" x14ac:dyDescent="0.2">
      <c r="D39" s="295" t="s">
        <v>163</v>
      </c>
      <c r="E39" s="287">
        <f>E4</f>
        <v>424338</v>
      </c>
      <c r="F39" s="288">
        <f>E39*0.08</f>
        <v>33947.040000000001</v>
      </c>
      <c r="G39" s="288">
        <f>E39+F39</f>
        <v>458285.04</v>
      </c>
      <c r="H39" s="288">
        <f>'[1]Stipends (RSCSTIP)'!D24+'[1]Stipends (RSCSTIP)'!D28</f>
        <v>411563.47</v>
      </c>
      <c r="I39" s="288">
        <f>'[1]Stipends (RSCSTIP)'!D33</f>
        <v>26917.07</v>
      </c>
      <c r="J39" s="288">
        <v>-27745.54</v>
      </c>
      <c r="K39" s="288">
        <f>'[1]Stipends (RSCSTIP)'!H22</f>
        <v>-2207.0300000000002</v>
      </c>
      <c r="L39" s="288">
        <f>'[1]encumbrance wkst'!E21</f>
        <v>41732</v>
      </c>
      <c r="M39" s="289">
        <f>'[1]Stipends (RSCSTIP)'!L33</f>
        <v>27859.4244</v>
      </c>
      <c r="N39" s="296">
        <f>E39+F39-H39-J39-L39-M39-K39</f>
        <v>7082.7156000000159</v>
      </c>
      <c r="O39" s="266"/>
      <c r="Q39" s="279"/>
    </row>
    <row r="40" spans="4:18" x14ac:dyDescent="0.2">
      <c r="D40" s="295" t="s">
        <v>264</v>
      </c>
      <c r="E40" s="287">
        <f>E5+E6</f>
        <v>85800</v>
      </c>
      <c r="F40" s="288">
        <f>E40*0.08</f>
        <v>6864</v>
      </c>
      <c r="G40" s="288">
        <f>E40+F40</f>
        <v>92664</v>
      </c>
      <c r="H40" s="288">
        <f>'[1]Training Related Exp (RSCTREE)'!D20+'[1]Training Related Exp (RSCTREE)'!D22+'[1]Training Related Exp (RSCTREE)'!D28</f>
        <v>51985</v>
      </c>
      <c r="I40" s="288">
        <f>'[1]Training Related Exp (RSCTREE)'!D34</f>
        <v>4158.8</v>
      </c>
      <c r="J40" s="288">
        <f>'[1]Training Related Exp (RSCTREE)'!J29</f>
        <v>26500</v>
      </c>
      <c r="K40" s="288">
        <f>'[1]Training Related Exp (RSCTREE)'!H22</f>
        <v>2207.0300000000002</v>
      </c>
      <c r="L40" s="288">
        <f>'[1]Training Related Exp (RSCTREE)'!K29+'[1]Training Related Exp (RSCTREE)'!K25</f>
        <v>6303</v>
      </c>
      <c r="M40" s="289">
        <f>'[1]Training Related Exp (RSCTREE)'!L34</f>
        <v>6959.6023999999998</v>
      </c>
      <c r="N40" s="296">
        <f>E40+F40-H40-J40-L40-M40-K40</f>
        <v>-1290.6324</v>
      </c>
      <c r="O40" s="266"/>
      <c r="Q40" s="278"/>
    </row>
    <row r="41" spans="4:18" ht="13.5" thickBot="1" x14ac:dyDescent="0.25">
      <c r="D41" s="297" t="s">
        <v>265</v>
      </c>
      <c r="E41" s="298">
        <v>30000</v>
      </c>
      <c r="F41" s="300" t="s">
        <v>266</v>
      </c>
      <c r="G41" s="327">
        <v>0</v>
      </c>
      <c r="H41" s="301">
        <v>0</v>
      </c>
      <c r="I41" s="301">
        <v>0</v>
      </c>
      <c r="J41" s="300" t="s">
        <v>266</v>
      </c>
      <c r="K41" s="300" t="s">
        <v>266</v>
      </c>
      <c r="L41" s="300" t="s">
        <v>266</v>
      </c>
      <c r="M41" s="300" t="s">
        <v>266</v>
      </c>
      <c r="N41" s="299">
        <v>30000</v>
      </c>
    </row>
    <row r="42" spans="4:18" x14ac:dyDescent="0.2">
      <c r="D42" s="266"/>
      <c r="E42" s="270"/>
      <c r="F42" s="270"/>
      <c r="G42" s="270"/>
      <c r="H42" s="280"/>
      <c r="I42" s="280"/>
      <c r="J42" s="280"/>
      <c r="K42" s="280"/>
      <c r="L42" s="280"/>
      <c r="N42" s="281"/>
    </row>
    <row r="43" spans="4:18" x14ac:dyDescent="0.2">
      <c r="D43" s="266"/>
      <c r="E43" s="270"/>
      <c r="F43" s="270"/>
      <c r="H43" s="280"/>
      <c r="I43" s="280"/>
      <c r="J43" s="280"/>
      <c r="K43" s="280"/>
      <c r="L43" s="280"/>
      <c r="N43" s="266"/>
    </row>
    <row r="44" spans="4:18" x14ac:dyDescent="0.2">
      <c r="D44" s="266"/>
      <c r="E44" s="282">
        <f>SUM(E38:E43)</f>
        <v>612962</v>
      </c>
      <c r="F44" s="282">
        <f t="shared" ref="F44:M44" si="0">SUM(F38:F43)</f>
        <v>40811.040000000001</v>
      </c>
      <c r="G44" s="282">
        <f>SUM(G38:G42)</f>
        <v>623773.04</v>
      </c>
      <c r="H44" s="282">
        <f>SUM(H38:H43)</f>
        <v>533500.79</v>
      </c>
      <c r="I44" s="282">
        <f>SUM(I38:I43)</f>
        <v>31075.87</v>
      </c>
      <c r="J44" s="282">
        <f>SUM(J38:J43)</f>
        <v>-1245.5400000000009</v>
      </c>
      <c r="K44" s="280"/>
      <c r="L44" s="282">
        <f t="shared" si="0"/>
        <v>52500</v>
      </c>
      <c r="M44" s="280">
        <f t="shared" si="0"/>
        <v>34819.0268</v>
      </c>
      <c r="N44" s="282">
        <f>SUM(N38:N43)</f>
        <v>34198.763200000009</v>
      </c>
    </row>
    <row r="45" spans="4:18" x14ac:dyDescent="0.2">
      <c r="E45"/>
    </row>
    <row r="46" spans="4:18" x14ac:dyDescent="0.2">
      <c r="E46"/>
    </row>
    <row r="47" spans="4:18" x14ac:dyDescent="0.2">
      <c r="E47"/>
    </row>
    <row r="48" spans="4:18" x14ac:dyDescent="0.2">
      <c r="E48"/>
    </row>
    <row r="49" spans="5:5" x14ac:dyDescent="0.2">
      <c r="E49"/>
    </row>
  </sheetData>
  <protectedRanges>
    <protectedRange sqref="E40:F40 F39" name="Range5" securityDescriptor="O:WDG:WDD:(A;;CC;;;S-1-5-21-503695880-695175589-3595387526-188517)"/>
  </protectedRanges>
  <mergeCells count="5">
    <mergeCell ref="E1:M1"/>
    <mergeCell ref="E2:M2"/>
    <mergeCell ref="G27:J27"/>
    <mergeCell ref="F26:N26"/>
    <mergeCell ref="K27:N27"/>
  </mergeCells>
  <pageMargins left="0.7" right="0.7" top="0.75" bottom="0.75" header="0.3" footer="0.3"/>
  <ignoredErrors>
    <ignoredError sqref="G44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zoomScale="60" zoomScaleNormal="60" workbookViewId="0">
      <selection activeCell="K5" sqref="K5"/>
    </sheetView>
  </sheetViews>
  <sheetFormatPr defaultColWidth="12.5703125" defaultRowHeight="15" customHeight="1" x14ac:dyDescent="0.35"/>
  <cols>
    <col min="1" max="1" width="25.7109375" style="31" customWidth="1"/>
    <col min="2" max="2" width="35.7109375" style="31" customWidth="1"/>
    <col min="3" max="3" width="21.42578125" style="31" customWidth="1"/>
    <col min="4" max="5" width="42.28515625" style="31" customWidth="1"/>
    <col min="6" max="8" width="38.28515625" style="31" bestFit="1" customWidth="1"/>
    <col min="9" max="9" width="36.85546875" style="31" customWidth="1"/>
    <col min="10" max="10" width="33.7109375" style="31" customWidth="1"/>
    <col min="11" max="11" width="37.7109375" style="31" customWidth="1"/>
    <col min="12" max="12" width="39.85546875" style="31" customWidth="1"/>
    <col min="13" max="13" width="30.28515625" style="31" customWidth="1"/>
    <col min="14" max="14" width="22.42578125" style="31" customWidth="1"/>
    <col min="15" max="27" width="9.140625" style="31" customWidth="1"/>
    <col min="28" max="16384" width="12.5703125" style="31"/>
  </cols>
  <sheetData>
    <row r="1" spans="1:27" ht="23.25" x14ac:dyDescent="0.35">
      <c r="A1" s="346" t="s">
        <v>0</v>
      </c>
      <c r="B1" s="345"/>
      <c r="C1" s="345"/>
      <c r="D1" s="28"/>
      <c r="E1" s="28"/>
      <c r="F1" s="29"/>
      <c r="G1" s="29"/>
      <c r="H1" s="28"/>
      <c r="I1" s="28"/>
      <c r="J1" s="28"/>
      <c r="K1" s="28"/>
      <c r="L1" s="28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23.25" x14ac:dyDescent="0.35">
      <c r="A2" s="347" t="s">
        <v>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28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0.25" customHeight="1" x14ac:dyDescent="0.35">
      <c r="A3" s="348" t="s">
        <v>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28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20.25" customHeight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2" t="s">
        <v>3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20.25" customHeight="1" x14ac:dyDescent="0.35">
      <c r="A5" s="33"/>
      <c r="B5" s="34"/>
      <c r="C5" s="34"/>
      <c r="D5" s="33"/>
      <c r="E5" s="33"/>
      <c r="F5" s="33"/>
      <c r="G5" s="33"/>
      <c r="H5" s="30"/>
      <c r="I5" s="33" t="s">
        <v>4</v>
      </c>
      <c r="J5" s="192" t="s">
        <v>283</v>
      </c>
      <c r="K5" s="30"/>
      <c r="L5" s="35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0.25" customHeight="1" x14ac:dyDescent="0.35">
      <c r="A6" s="33"/>
      <c r="B6" s="34"/>
      <c r="C6" s="34"/>
      <c r="D6" s="33"/>
      <c r="E6" s="33"/>
      <c r="F6" s="33"/>
      <c r="G6" s="33"/>
      <c r="H6" s="30"/>
      <c r="I6" s="33" t="s">
        <v>5</v>
      </c>
      <c r="J6" s="192"/>
      <c r="K6" s="30"/>
      <c r="L6" s="35" t="s">
        <v>6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0.25" customHeight="1" x14ac:dyDescent="0.35">
      <c r="A7" s="33"/>
      <c r="B7" s="34"/>
      <c r="C7" s="34"/>
      <c r="D7" s="33"/>
      <c r="E7" s="33"/>
      <c r="F7" s="33"/>
      <c r="G7" s="33"/>
      <c r="H7" s="30"/>
      <c r="I7" s="33" t="s">
        <v>7</v>
      </c>
      <c r="J7" s="194" t="s">
        <v>267</v>
      </c>
      <c r="K7" s="30"/>
      <c r="L7" s="36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20.25" customHeight="1" x14ac:dyDescent="0.35">
      <c r="A8" s="33"/>
      <c r="B8" s="34"/>
      <c r="C8" s="34"/>
      <c r="D8" s="37"/>
      <c r="E8" s="37"/>
      <c r="F8" s="33"/>
      <c r="G8" s="33"/>
      <c r="H8" s="30"/>
      <c r="I8" s="33" t="s">
        <v>8</v>
      </c>
      <c r="J8" s="195">
        <v>45838</v>
      </c>
      <c r="K8" s="30"/>
      <c r="L8" s="36" t="s">
        <v>9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20.25" customHeight="1" x14ac:dyDescent="0.35">
      <c r="A9" s="33"/>
      <c r="B9" s="34"/>
      <c r="C9" s="34"/>
      <c r="D9" s="37"/>
      <c r="E9" s="37"/>
      <c r="F9" s="33"/>
      <c r="G9" s="33"/>
      <c r="H9" s="30"/>
      <c r="I9" s="33" t="s">
        <v>10</v>
      </c>
      <c r="J9" s="196"/>
      <c r="K9" s="38"/>
      <c r="L9" s="39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0.25" customHeight="1" x14ac:dyDescent="0.35">
      <c r="A10" s="37"/>
      <c r="B10" s="37"/>
      <c r="C10" s="37"/>
      <c r="D10" s="37"/>
      <c r="E10" s="37"/>
      <c r="F10" s="33"/>
      <c r="G10" s="33"/>
      <c r="H10" s="30"/>
      <c r="I10" s="33" t="s">
        <v>11</v>
      </c>
      <c r="J10" s="196"/>
      <c r="K10" s="38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20.25" customHeight="1" x14ac:dyDescent="0.35">
      <c r="A11" s="40" t="s">
        <v>12</v>
      </c>
      <c r="B11" s="41"/>
      <c r="C11" s="42"/>
      <c r="D11" s="37"/>
      <c r="E11" s="37"/>
      <c r="F11" s="37"/>
      <c r="G11" s="37"/>
      <c r="H11" s="30"/>
      <c r="I11" s="33" t="s">
        <v>13</v>
      </c>
      <c r="J11" s="196" t="s">
        <v>268</v>
      </c>
      <c r="K11" s="37"/>
      <c r="L11" s="37"/>
      <c r="M11" s="37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20.25" customHeight="1" x14ac:dyDescent="0.35">
      <c r="A12" s="30"/>
      <c r="B12" s="34"/>
      <c r="C12" s="42"/>
      <c r="D12" s="37"/>
      <c r="E12" s="37"/>
      <c r="F12" s="37"/>
      <c r="G12" s="37"/>
      <c r="H12" s="30"/>
      <c r="I12" s="37"/>
      <c r="J12" s="43" t="s">
        <v>14</v>
      </c>
      <c r="K12" s="37"/>
      <c r="L12" s="37"/>
      <c r="M12" s="3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20.25" customHeight="1" x14ac:dyDescent="0.35">
      <c r="A13" s="44"/>
      <c r="B13" s="41"/>
      <c r="C13" s="3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20.25" customHeight="1" x14ac:dyDescent="0.35">
      <c r="A14" s="45"/>
      <c r="B14" s="45"/>
      <c r="C14" s="45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20.25" customHeight="1" x14ac:dyDescent="0.35">
      <c r="A15" s="46"/>
      <c r="B15" s="47"/>
      <c r="C15" s="48"/>
      <c r="D15" s="49" t="s">
        <v>15</v>
      </c>
      <c r="E15" s="49" t="s">
        <v>16</v>
      </c>
      <c r="F15" s="349" t="s">
        <v>17</v>
      </c>
      <c r="G15" s="349"/>
      <c r="H15" s="334"/>
      <c r="I15" s="50" t="s">
        <v>17</v>
      </c>
      <c r="J15" s="51" t="s">
        <v>18</v>
      </c>
      <c r="K15" s="51" t="s">
        <v>19</v>
      </c>
      <c r="L15" s="51" t="s">
        <v>20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ht="20.25" customHeight="1" x14ac:dyDescent="0.35">
      <c r="A16" s="52"/>
      <c r="B16" s="53"/>
      <c r="C16" s="38"/>
      <c r="D16" s="341" t="s">
        <v>21</v>
      </c>
      <c r="E16" s="341" t="s">
        <v>22</v>
      </c>
      <c r="F16" s="350" t="s">
        <v>23</v>
      </c>
      <c r="G16" s="350"/>
      <c r="H16" s="334"/>
      <c r="I16" s="351" t="s">
        <v>24</v>
      </c>
      <c r="J16" s="354" t="s">
        <v>25</v>
      </c>
      <c r="K16" s="354" t="s">
        <v>26</v>
      </c>
      <c r="L16" s="55" t="s">
        <v>27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 ht="26.25" customHeight="1" x14ac:dyDescent="0.35">
      <c r="A17" s="56"/>
      <c r="B17" s="30"/>
      <c r="C17" s="30"/>
      <c r="D17" s="342"/>
      <c r="E17" s="343"/>
      <c r="F17" s="335" t="s">
        <v>28</v>
      </c>
      <c r="G17" s="335"/>
      <c r="H17" s="334"/>
      <c r="I17" s="352"/>
      <c r="J17" s="355"/>
      <c r="K17" s="355"/>
      <c r="L17" s="57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20.25" customHeight="1" x14ac:dyDescent="0.35">
      <c r="A18" s="336" t="s">
        <v>29</v>
      </c>
      <c r="B18" s="334"/>
      <c r="C18" s="58" t="s">
        <v>30</v>
      </c>
      <c r="D18" s="59" t="s">
        <v>31</v>
      </c>
      <c r="E18" s="342"/>
      <c r="F18" s="60"/>
      <c r="G18" s="60"/>
      <c r="H18" s="61"/>
      <c r="I18" s="353"/>
      <c r="J18" s="356"/>
      <c r="K18" s="356"/>
      <c r="L18" s="61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20.25" customHeight="1" x14ac:dyDescent="0.35">
      <c r="A19" s="336"/>
      <c r="B19" s="334"/>
      <c r="C19" s="62"/>
      <c r="D19" s="197">
        <f>J8</f>
        <v>45838</v>
      </c>
      <c r="E19" s="145"/>
      <c r="F19" s="63" t="s">
        <v>32</v>
      </c>
      <c r="G19" s="63" t="s">
        <v>32</v>
      </c>
      <c r="H19" s="63" t="s">
        <v>32</v>
      </c>
      <c r="I19" s="64" t="s">
        <v>33</v>
      </c>
      <c r="J19" s="55" t="s">
        <v>34</v>
      </c>
      <c r="K19" s="55"/>
      <c r="L19" s="55" t="s">
        <v>34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20.25" customHeight="1" thickBot="1" x14ac:dyDescent="0.4">
      <c r="A20" s="337"/>
      <c r="B20" s="338"/>
      <c r="C20" s="65"/>
      <c r="D20" s="66"/>
      <c r="E20" s="66"/>
      <c r="F20" s="67"/>
      <c r="G20" s="68"/>
      <c r="H20" s="68"/>
      <c r="I20" s="69"/>
      <c r="J20" s="70" t="s">
        <v>35</v>
      </c>
      <c r="K20" s="71"/>
      <c r="L20" s="70" t="s">
        <v>36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20.25" customHeight="1" thickTop="1" x14ac:dyDescent="0.35">
      <c r="A21" s="339" t="s">
        <v>37</v>
      </c>
      <c r="B21" s="340"/>
      <c r="C21" s="72" t="s">
        <v>38</v>
      </c>
      <c r="D21" s="73">
        <f>'Training_Gen Exp'!D19+Stipends!D19+Fees!D19+'Child Care'!D19</f>
        <v>6541</v>
      </c>
      <c r="E21" s="73">
        <f>+'Training_Gen Exp'!E19+Stipends!E19+Fees!E19+'Child Care'!E19</f>
        <v>0</v>
      </c>
      <c r="F21" s="76">
        <f>'Training_Gen Exp'!F19+Stipends!F19+Fees!F19+'Child Care'!F19</f>
        <v>0</v>
      </c>
      <c r="G21" s="253">
        <f>'Training_Gen Exp'!G19+Stipends!G19+Fees!G19+'Child Care'!G19</f>
        <v>0</v>
      </c>
      <c r="H21" s="253">
        <f>'Training_Gen Exp'!H19+Stipends!H19+Fees!H19+'Child Care'!H19</f>
        <v>0</v>
      </c>
      <c r="I21" s="75">
        <f>'Training_Gen Exp'!I19+Stipends!I19+Fees!I19+'Child Care'!I19</f>
        <v>0</v>
      </c>
      <c r="J21" s="76">
        <f t="shared" ref="J21:J31" si="0">D21+F21+G21+I21+E21+H21</f>
        <v>6541</v>
      </c>
      <c r="K21" s="77">
        <f>'Training_Gen Exp'!L19+Stipends!L19+Fees!L19+'Child Care'!L19</f>
        <v>0</v>
      </c>
      <c r="L21" s="77">
        <f>J21+K21</f>
        <v>6541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20.25" customHeight="1" x14ac:dyDescent="0.35">
      <c r="A22" s="333" t="s">
        <v>39</v>
      </c>
      <c r="B22" s="334"/>
      <c r="C22" s="78" t="s">
        <v>40</v>
      </c>
      <c r="D22" s="73">
        <f>'Training_Gen Exp'!D20+Stipends!D20+Fees!D20+'Child Care'!D20</f>
        <v>38225</v>
      </c>
      <c r="E22" s="73">
        <f>+'Training_Gen Exp'!E20+Stipends!E20+Fees!E20+'Child Care'!E20</f>
        <v>0</v>
      </c>
      <c r="F22" s="98">
        <f>'Training_Gen Exp'!F20+Stipends!F20+Fees!F20+'Child Care'!F20</f>
        <v>0</v>
      </c>
      <c r="G22" s="254">
        <f>'Training_Gen Exp'!G20+Stipends!G20+Fees!G20+'Child Care'!G20</f>
        <v>0</v>
      </c>
      <c r="H22" s="255">
        <f>'Training_Gen Exp'!H20+Stipends!H20+Fees!H20+'Child Care'!H20</f>
        <v>0</v>
      </c>
      <c r="I22" s="99">
        <f>'Training_Gen Exp'!I20+Stipends!I20+Fees!I20+'Child Care'!I20</f>
        <v>0</v>
      </c>
      <c r="J22" s="76">
        <f t="shared" si="0"/>
        <v>38225</v>
      </c>
      <c r="K22" s="77">
        <f>'Training_Gen Exp'!L20+Stipends!L20+Fees!L20+'Child Care'!L20</f>
        <v>0</v>
      </c>
      <c r="L22" s="79">
        <f t="shared" ref="L22:L29" si="1">J22+K22</f>
        <v>38225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20.25" customHeight="1" x14ac:dyDescent="0.35">
      <c r="A23" s="333" t="s">
        <v>41</v>
      </c>
      <c r="B23" s="334"/>
      <c r="C23" s="78" t="s">
        <v>42</v>
      </c>
      <c r="D23" s="73">
        <f>'Training_Gen Exp'!D21+Stipends!D21+Fees!D21+'Child Care'!D21</f>
        <v>69952.320000000007</v>
      </c>
      <c r="E23" s="73">
        <f>+'Training_Gen Exp'!E21+Stipends!E21+Fees!E21+'Child Care'!E21</f>
        <v>0</v>
      </c>
      <c r="F23" s="98">
        <f>'Training_Gen Exp'!F21+Stipends!F21+Fees!F21+'Child Care'!F21</f>
        <v>0</v>
      </c>
      <c r="G23" s="256">
        <f>'Training_Gen Exp'!G21+Stipends!G21+Fees!G21+'Child Care'!G21</f>
        <v>0</v>
      </c>
      <c r="H23" s="257">
        <f>'Training_Gen Exp'!H21+Stipends!H21+Fees!H21+'Child Care'!H21</f>
        <v>0</v>
      </c>
      <c r="I23" s="99">
        <f>'Training_Gen Exp'!I21+Stipends!I21+Fees!I21+'Child Care'!I21</f>
        <v>0</v>
      </c>
      <c r="J23" s="76">
        <f t="shared" si="0"/>
        <v>69952.320000000007</v>
      </c>
      <c r="K23" s="312">
        <f>'Training_Gen Exp'!L21+Stipends!L21+Fees!L21+'Child Care'!L21</f>
        <v>4465</v>
      </c>
      <c r="L23" s="79">
        <f t="shared" si="1"/>
        <v>74417.320000000007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0.25" customHeight="1" x14ac:dyDescent="0.35">
      <c r="A24" s="333" t="s">
        <v>43</v>
      </c>
      <c r="B24" s="334"/>
      <c r="C24" s="78" t="s">
        <v>44</v>
      </c>
      <c r="D24" s="73">
        <f>'Training_Gen Exp'!D22+Stipends!D22+Fees!D22+'Child Care'!D22</f>
        <v>383817.93</v>
      </c>
      <c r="E24" s="73">
        <f>+'Training_Gen Exp'!E22+Stipends!E22+Fees!E22+'Child Care'!E22</f>
        <v>0</v>
      </c>
      <c r="F24" s="98">
        <f>'Training_Gen Exp'!F22+Stipends!F22+Fees!F22+'Child Care'!F22</f>
        <v>0</v>
      </c>
      <c r="G24" s="254">
        <f>'Training_Gen Exp'!G22+Stipends!G22+Fees!G22+'Child Care'!G22</f>
        <v>0</v>
      </c>
      <c r="H24" s="255">
        <f>'Training_Gen Exp'!H22+Stipends!H22+Fees!H22+'Child Care'!H22</f>
        <v>0</v>
      </c>
      <c r="I24" s="99">
        <f>'Training_Gen Exp'!I22+Stipends!I22+Fees!I22+'Child Care'!I22</f>
        <v>0</v>
      </c>
      <c r="J24" s="76">
        <f t="shared" si="0"/>
        <v>383817.93</v>
      </c>
      <c r="K24" s="315">
        <f>'Training_Gen Exp'!L22+Stipends!L22+Fees!L22+'Child Care'!L22</f>
        <v>41732</v>
      </c>
      <c r="L24" s="79">
        <f t="shared" si="1"/>
        <v>425549.93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20.25" customHeight="1" x14ac:dyDescent="0.35">
      <c r="A25" s="333" t="s">
        <v>45</v>
      </c>
      <c r="B25" s="334"/>
      <c r="C25" s="78" t="s">
        <v>46</v>
      </c>
      <c r="D25" s="73">
        <f>'Training_Gen Exp'!D23+Stipends!D23+Fees!D23+'Child Care'!D23</f>
        <v>0</v>
      </c>
      <c r="E25" s="73">
        <f>+'Training_Gen Exp'!E23+Stipends!E23+Fees!E23+'Child Care'!E23</f>
        <v>0</v>
      </c>
      <c r="F25" s="98">
        <f>'Training_Gen Exp'!F23+Stipends!F23+Fees!F23+'Child Care'!F23</f>
        <v>0</v>
      </c>
      <c r="G25" s="258">
        <f>'Training_Gen Exp'!G23+Stipends!G23+Fees!G23+'Child Care'!G23</f>
        <v>0</v>
      </c>
      <c r="H25" s="259">
        <f>'Training_Gen Exp'!H23+Stipends!H23+Fees!H23+'Child Care'!H23</f>
        <v>0</v>
      </c>
      <c r="I25" s="99">
        <f>'Training_Gen Exp'!I23+Fees!I23+Stipends!I23+'Child Care'!I23</f>
        <v>0</v>
      </c>
      <c r="J25" s="76">
        <f t="shared" si="0"/>
        <v>0</v>
      </c>
      <c r="K25" s="314">
        <f>'Training_Gen Exp'!L23+Stipends!L23+Fees!L23+'Child Care'!L23</f>
        <v>1203</v>
      </c>
      <c r="L25" s="79">
        <f t="shared" si="1"/>
        <v>1203</v>
      </c>
      <c r="M25" s="30"/>
      <c r="N25" s="28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20.25" customHeight="1" x14ac:dyDescent="0.35">
      <c r="A26" s="333" t="s">
        <v>47</v>
      </c>
      <c r="B26" s="334"/>
      <c r="C26" s="78" t="s">
        <v>48</v>
      </c>
      <c r="D26" s="73">
        <f>'Training_Gen Exp'!D24+Stipends!D24+Fees!D24+'Child Care'!D24</f>
        <v>0</v>
      </c>
      <c r="E26" s="73">
        <f>+'Training_Gen Exp'!E24+Stipends!E24+Fees!E24+'Child Care'!E24</f>
        <v>0</v>
      </c>
      <c r="F26" s="98">
        <f>'Training_Gen Exp'!F24+Stipends!F24+Fees!F24+'Child Care'!F24</f>
        <v>0</v>
      </c>
      <c r="G26" s="254">
        <f>'Training_Gen Exp'!G24+Stipends!G24+Fees!G24+'Child Care'!G24</f>
        <v>0</v>
      </c>
      <c r="H26" s="255">
        <f>'Training_Gen Exp'!H24+Stipends!H24+Fees!H24+'Child Care'!H24</f>
        <v>0</v>
      </c>
      <c r="I26" s="101">
        <f>'Training_Gen Exp'!I24</f>
        <v>0</v>
      </c>
      <c r="J26" s="76">
        <f t="shared" si="0"/>
        <v>0</v>
      </c>
      <c r="K26" s="79">
        <f>'Training_Gen Exp'!L24</f>
        <v>0</v>
      </c>
      <c r="L26" s="79">
        <f t="shared" si="1"/>
        <v>0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20.25" customHeight="1" x14ac:dyDescent="0.35">
      <c r="A27" s="80" t="s">
        <v>49</v>
      </c>
      <c r="B27" s="81"/>
      <c r="C27" s="78">
        <v>163003</v>
      </c>
      <c r="D27" s="73">
        <f>'Training_Gen Exp'!D25+Stipends!D25+Fees!D25+'Child Care'!D25</f>
        <v>0</v>
      </c>
      <c r="E27" s="73">
        <f>+'Training_Gen Exp'!E25+Stipends!E25+Fees!E25+'Child Care'!E25</f>
        <v>0</v>
      </c>
      <c r="F27" s="98">
        <f>'Training_Gen Exp'!F25+Stipends!F25+Fees!F25+'Child Care'!F25</f>
        <v>0</v>
      </c>
      <c r="G27" s="254">
        <f>'Training_Gen Exp'!G25+Stipends!G25+Fees!G25+'Child Care'!G25</f>
        <v>0</v>
      </c>
      <c r="H27" s="255">
        <f>'Training_Gen Exp'!H25+Stipends!H25+Fees!H25+'Child Care'!H25</f>
        <v>0</v>
      </c>
      <c r="I27" s="101">
        <f>'Training_Gen Exp'!I25+Stipends!I25+Fees!I25+'Child Care'!I25</f>
        <v>0</v>
      </c>
      <c r="J27" s="76">
        <f t="shared" si="0"/>
        <v>0</v>
      </c>
      <c r="K27" s="79">
        <f>'Training_Gen Exp'!L25+Stipends!L25+Fees!L25+'Child Care'!L25</f>
        <v>0</v>
      </c>
      <c r="L27" s="79">
        <f t="shared" si="1"/>
        <v>0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20.25" customHeight="1" x14ac:dyDescent="0.35">
      <c r="A28" s="80" t="s">
        <v>50</v>
      </c>
      <c r="B28" s="81"/>
      <c r="C28" s="78" t="s">
        <v>51</v>
      </c>
      <c r="D28" s="73">
        <f>'Training_Gen Exp'!D26+Stipends!D26+Fees!D26+'Child Care'!D26</f>
        <v>7219</v>
      </c>
      <c r="E28" s="73">
        <f>+'Training_Gen Exp'!E26+Stipends!E26+Fees!E26+'Child Care'!E26</f>
        <v>0</v>
      </c>
      <c r="F28" s="98">
        <f>'Training_Gen Exp'!F26+Stipends!F26+Fees!F26+'Child Care'!F26</f>
        <v>0</v>
      </c>
      <c r="G28" s="254">
        <f>'Training_Gen Exp'!G26+Stipends!G26+Fees!G26+'Child Care'!G26</f>
        <v>0</v>
      </c>
      <c r="H28" s="255">
        <f>'Training_Gen Exp'!H26+Stipends!H26+Fees!H26+'Child Care'!H26</f>
        <v>0</v>
      </c>
      <c r="I28" s="101">
        <f>'Training_Gen Exp'!I26+Stipends!I26+Fees!I26+'Child Care'!I26</f>
        <v>0</v>
      </c>
      <c r="J28" s="76">
        <f t="shared" si="0"/>
        <v>7219</v>
      </c>
      <c r="K28" s="79">
        <f>'Training_Gen Exp'!L26+Stipends!L26+Fees!L26+'Child Care'!L26</f>
        <v>0</v>
      </c>
      <c r="L28" s="79">
        <f t="shared" si="1"/>
        <v>7219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20.25" customHeight="1" x14ac:dyDescent="0.35">
      <c r="A29" s="80" t="s">
        <v>52</v>
      </c>
      <c r="B29" s="81"/>
      <c r="C29" s="78" t="s">
        <v>53</v>
      </c>
      <c r="D29" s="73">
        <f>'Training_Gen Exp'!D27+'Training_Gen Exp'!D28+Stipends!D27+Fees!D27+'Child Care'!D27</f>
        <v>27745.54</v>
      </c>
      <c r="E29" s="73">
        <f>+'Training_Gen Exp'!E27+Stipends!E27+Fees!E27+'Child Care'!E27+'Training_Gen Exp'!E28</f>
        <v>0</v>
      </c>
      <c r="F29" s="98">
        <f>'Training_Gen Exp'!F27+Stipends!F27+Fees!F27+'Child Care'!F27</f>
        <v>0</v>
      </c>
      <c r="G29" s="254">
        <f>'Training_Gen Exp'!G27+Stipends!G27+Fees!G27+'Child Care'!G27</f>
        <v>0</v>
      </c>
      <c r="H29" s="255">
        <f>'Training_Gen Exp'!H27+Stipends!H27+Fees!H27+'Child Care'!H27</f>
        <v>0</v>
      </c>
      <c r="I29" s="101">
        <f>'Training_Gen Exp'!I27+'Training_Gen Exp'!I28+Stipends!I27+Fees!I27+'Child Care'!I27</f>
        <v>-1245.54</v>
      </c>
      <c r="J29" s="76">
        <f t="shared" si="0"/>
        <v>26500</v>
      </c>
      <c r="K29" s="313">
        <f>'Training_Gen Exp'!L27+Stipends!L27+Fees!L27+'Child Care'!L27</f>
        <v>5100</v>
      </c>
      <c r="L29" s="79">
        <f t="shared" si="1"/>
        <v>31600</v>
      </c>
      <c r="M29" s="30"/>
      <c r="N29" s="28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20.25" customHeight="1" x14ac:dyDescent="0.35">
      <c r="A30" s="333" t="s">
        <v>54</v>
      </c>
      <c r="B30" s="334"/>
      <c r="C30" s="83">
        <v>507405</v>
      </c>
      <c r="D30" s="84">
        <f>'Child Care'!D28</f>
        <v>0</v>
      </c>
      <c r="E30" s="73">
        <f>+'Child Care'!E28</f>
        <v>0</v>
      </c>
      <c r="F30" s="98">
        <f>'Child Care'!F28</f>
        <v>0</v>
      </c>
      <c r="G30" s="254">
        <f>'Child Care'!G28</f>
        <v>0</v>
      </c>
      <c r="H30" s="255">
        <f>'Child Care'!H28</f>
        <v>0</v>
      </c>
      <c r="I30" s="101">
        <f>0</f>
        <v>0</v>
      </c>
      <c r="J30" s="76">
        <f t="shared" si="0"/>
        <v>0</v>
      </c>
      <c r="K30" s="85">
        <v>0</v>
      </c>
      <c r="L30" s="85">
        <f>K30+J30</f>
        <v>0</v>
      </c>
      <c r="M30" s="30"/>
      <c r="N30" s="86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20.25" customHeight="1" thickBot="1" x14ac:dyDescent="0.4">
      <c r="A31" s="80" t="s">
        <v>55</v>
      </c>
      <c r="B31" s="81"/>
      <c r="C31" s="87">
        <v>508108</v>
      </c>
      <c r="D31" s="88">
        <f>'Training_Gen Exp'!D29+Stipends!D28+Fees!D28+'Child Care'!D29</f>
        <v>0</v>
      </c>
      <c r="E31" s="246">
        <f>+'Training_Gen Exp'!E29+Stipends!E28+Fees!E28+'Child Care'!E29</f>
        <v>0</v>
      </c>
      <c r="F31" s="98">
        <f>'Training_Gen Exp'!F29+Stipends!F28+Fees!F28+'Child Care'!F29</f>
        <v>0</v>
      </c>
      <c r="G31" s="261">
        <f>'Training_Gen Exp'!G29+Stipends!G28+Fees!G28+'Child Care'!G29</f>
        <v>0</v>
      </c>
      <c r="H31" s="261">
        <f>'Training_Gen Exp'!H29+Stipends!H28+Fees!H28+'Child Care'!H29</f>
        <v>0</v>
      </c>
      <c r="I31" s="106">
        <f>'Training_Gen Exp'!I29+Stipends!I28+Fees!I28+'Child Care'!I29</f>
        <v>0</v>
      </c>
      <c r="J31" s="262">
        <f t="shared" si="0"/>
        <v>0</v>
      </c>
      <c r="K31" s="90">
        <f>'Training_Gen Exp'!L29+Stipends!L28+Fees!L28+'Child Care'!L29</f>
        <v>0</v>
      </c>
      <c r="L31" s="90">
        <f>J31+K31</f>
        <v>0</v>
      </c>
      <c r="M31" s="30"/>
      <c r="N31" s="86" t="s">
        <v>56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20.25" customHeight="1" thickTop="1" x14ac:dyDescent="0.35">
      <c r="A32" s="91" t="s">
        <v>57</v>
      </c>
      <c r="B32" s="92"/>
      <c r="C32" s="93"/>
      <c r="D32" s="94">
        <f t="shared" ref="D32:K32" si="2">SUM(D21:D31)</f>
        <v>533500.79</v>
      </c>
      <c r="E32" s="247">
        <f t="shared" si="2"/>
        <v>0</v>
      </c>
      <c r="F32" s="74">
        <f t="shared" si="2"/>
        <v>0</v>
      </c>
      <c r="G32" s="260">
        <f>SUM(G21:G31)</f>
        <v>0</v>
      </c>
      <c r="H32" s="77">
        <f>SUM(H21:H31)</f>
        <v>0</v>
      </c>
      <c r="I32" s="75">
        <f t="shared" si="2"/>
        <v>-1245.54</v>
      </c>
      <c r="J32" s="77">
        <f>SUM(J21:J31)</f>
        <v>532255.25</v>
      </c>
      <c r="K32" s="95">
        <f t="shared" si="2"/>
        <v>52500</v>
      </c>
      <c r="L32" s="95">
        <f>SUM(L21:L31)</f>
        <v>584755.25</v>
      </c>
      <c r="M32" s="30"/>
      <c r="N32" s="86">
        <f>J36+K36</f>
        <v>619574.27680000011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20.25" customHeight="1" x14ac:dyDescent="0.35">
      <c r="A33" s="58" t="s">
        <v>58</v>
      </c>
      <c r="B33" s="96"/>
      <c r="C33" s="72" t="s">
        <v>59</v>
      </c>
      <c r="D33" s="97">
        <f>'Training_Gen Exp'!D31+Stipends!D30+Fees!D30+'Child Care'!D31</f>
        <v>31075.87</v>
      </c>
      <c r="E33" s="97">
        <f>'Training_Gen Exp'!E31+Stipends!E30+Fees!E30+'Child Care'!E31</f>
        <v>0</v>
      </c>
      <c r="F33" s="98">
        <f>'Training_Gen Exp'!F31+Stipends!F30+Fees!F30+'Child Care'!F31</f>
        <v>0</v>
      </c>
      <c r="G33" s="77">
        <f>'Training_Gen Exp'!G31+Stipends!G30+Fees!H30+'Child Care'!G31</f>
        <v>0</v>
      </c>
      <c r="H33" s="79">
        <f>'Training_Gen Exp'!H31+Stipends!H30+Fees!H30+'Child Care'!H31</f>
        <v>0</v>
      </c>
      <c r="I33" s="99">
        <f>'Training_Gen Exp'!I31+Stipends!I30+Fees!I30+'Child Care'!I31</f>
        <v>-99.643199999999993</v>
      </c>
      <c r="J33" s="77">
        <f>SUM(D33:I33)</f>
        <v>30976.2268</v>
      </c>
      <c r="K33" s="77">
        <f>'Training_Gen Exp'!L31+Stipends!L30+Fees!L30+'Child Care'!L31</f>
        <v>3842.8</v>
      </c>
      <c r="L33" s="79">
        <f t="shared" ref="L33:L35" si="3">J33+K33</f>
        <v>34819.0268</v>
      </c>
      <c r="M33" s="30"/>
      <c r="N33" s="86">
        <f>L32+L33</f>
        <v>619574.27679999999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20.25" customHeight="1" x14ac:dyDescent="0.35">
      <c r="A34" s="58" t="s">
        <v>60</v>
      </c>
      <c r="B34" s="96"/>
      <c r="C34" s="78" t="s">
        <v>61</v>
      </c>
      <c r="D34" s="97">
        <f>'Training_Gen Exp'!D32+Stipends!D31+Fees!D31+'Child Care'!D32</f>
        <v>0</v>
      </c>
      <c r="E34" s="97">
        <f>'Training_Gen Exp'!E32+Stipends!E31+Fees!E31+'Child Care'!E32</f>
        <v>0</v>
      </c>
      <c r="F34" s="100">
        <v>0</v>
      </c>
      <c r="G34" s="100">
        <v>0</v>
      </c>
      <c r="H34" s="79">
        <v>0</v>
      </c>
      <c r="I34" s="101">
        <f>'Training_Gen Exp'!I32+Stipends!I31+Fees!I31+'Child Care'!I32</f>
        <v>0</v>
      </c>
      <c r="J34" s="77">
        <f t="shared" ref="J34:J35" si="4">SUM(D34:I34)</f>
        <v>0</v>
      </c>
      <c r="K34" s="79">
        <f>'Training_Gen Exp'!L32+Stipends!L31+Fees!L31+'Child Care'!L32</f>
        <v>0</v>
      </c>
      <c r="L34" s="79">
        <f t="shared" si="3"/>
        <v>0</v>
      </c>
      <c r="M34" s="30"/>
      <c r="N34" s="86">
        <f>N32-N33</f>
        <v>0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20.25" customHeight="1" thickBot="1" x14ac:dyDescent="0.4">
      <c r="A35" s="102" t="s">
        <v>62</v>
      </c>
      <c r="B35" s="103"/>
      <c r="C35" s="87" t="s">
        <v>63</v>
      </c>
      <c r="D35" s="104">
        <f>'Training_Gen Exp'!D33+Stipends!D32+Fees!D32+'Child Care'!D33</f>
        <v>0</v>
      </c>
      <c r="E35" s="104">
        <f>'Training_Gen Exp'!E33+Stipends!E32+Fees!E32+'Child Care'!E33</f>
        <v>0</v>
      </c>
      <c r="F35" s="105">
        <v>0</v>
      </c>
      <c r="G35" s="105">
        <v>0</v>
      </c>
      <c r="H35" s="90">
        <v>0</v>
      </c>
      <c r="I35" s="106">
        <f>'Training_Gen Exp'!I33+Stipends!I32+Fees!I32+'Child Care'!I33</f>
        <v>0</v>
      </c>
      <c r="J35" s="105">
        <f t="shared" si="4"/>
        <v>0</v>
      </c>
      <c r="K35" s="90">
        <f>'Training_Gen Exp'!L33+Stipends!L32+Fees!L32+'Child Care'!L33</f>
        <v>0</v>
      </c>
      <c r="L35" s="90">
        <f t="shared" si="3"/>
        <v>0</v>
      </c>
      <c r="M35" s="30"/>
      <c r="N35" s="86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20.25" customHeight="1" thickTop="1" thickBot="1" x14ac:dyDescent="0.4">
      <c r="A36" s="107" t="s">
        <v>64</v>
      </c>
      <c r="B36" s="108"/>
      <c r="C36" s="109"/>
      <c r="D36" s="110">
        <f t="shared" ref="D36:I36" si="5">SUM(D32:D35)</f>
        <v>564576.66</v>
      </c>
      <c r="E36" s="110">
        <f t="shared" si="5"/>
        <v>0</v>
      </c>
      <c r="F36" s="111">
        <f t="shared" si="5"/>
        <v>0</v>
      </c>
      <c r="G36" s="111">
        <f t="shared" si="5"/>
        <v>0</v>
      </c>
      <c r="H36" s="112">
        <f t="shared" si="5"/>
        <v>0</v>
      </c>
      <c r="I36" s="113">
        <f t="shared" si="5"/>
        <v>-1345.1831999999999</v>
      </c>
      <c r="J36" s="111">
        <f>SUM(D36:I36)</f>
        <v>563231.47680000006</v>
      </c>
      <c r="K36" s="112">
        <f t="shared" ref="K36" si="6">SUM(K32:K35)</f>
        <v>56342.8</v>
      </c>
      <c r="L36" s="112">
        <f>SUM(L32:L35)</f>
        <v>619574.27679999999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20.25" customHeight="1" thickTop="1" x14ac:dyDescent="0.35">
      <c r="A37" s="3" t="s">
        <v>65</v>
      </c>
      <c r="B37" s="37"/>
      <c r="C37" s="37"/>
      <c r="D37" s="37"/>
      <c r="E37" s="37"/>
      <c r="F37" s="30"/>
      <c r="G37" s="30"/>
      <c r="H37" s="30"/>
      <c r="I37" s="30"/>
      <c r="J37" s="30"/>
      <c r="K37" s="30"/>
      <c r="L37" s="114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36" customHeight="1" x14ac:dyDescent="0.35">
      <c r="A38" s="115" t="s">
        <v>66</v>
      </c>
      <c r="B38" s="116"/>
      <c r="C38" s="30"/>
      <c r="D38" s="30"/>
      <c r="E38" s="30"/>
      <c r="F38" s="30"/>
      <c r="G38" s="30"/>
      <c r="H38" s="30"/>
      <c r="I38" s="30"/>
      <c r="J38" s="38"/>
      <c r="K38" s="117" t="s">
        <v>67</v>
      </c>
      <c r="L38" s="77">
        <f>'Training_Gen Exp'!M36+Stipends!M35+Fees!M35+'Child Care'!M36</f>
        <v>653773.04</v>
      </c>
      <c r="M38" s="86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20.25" customHeight="1" x14ac:dyDescent="0.35">
      <c r="A39" s="115" t="s">
        <v>68</v>
      </c>
      <c r="B39" s="118"/>
      <c r="C39" s="119"/>
      <c r="D39" s="120"/>
      <c r="E39" s="120"/>
      <c r="F39" s="120"/>
      <c r="G39" s="120"/>
      <c r="H39" s="120"/>
      <c r="I39" s="120"/>
      <c r="J39" s="30"/>
      <c r="K39" s="117" t="s">
        <v>69</v>
      </c>
      <c r="L39" s="121">
        <f>L38-L36</f>
        <v>34198.763200000045</v>
      </c>
      <c r="M39" s="122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20.25" customHeight="1" x14ac:dyDescent="0.35">
      <c r="A40" s="115" t="s">
        <v>70</v>
      </c>
      <c r="B40" s="118"/>
      <c r="C40" s="119"/>
      <c r="D40" s="120"/>
      <c r="E40" s="120"/>
      <c r="F40" s="120"/>
      <c r="G40" s="120"/>
      <c r="H40" s="120"/>
      <c r="I40" s="120"/>
      <c r="J40" s="30"/>
      <c r="K40" s="117" t="s">
        <v>71</v>
      </c>
      <c r="L40" s="121">
        <f>'Training_Gen Exp'!M38</f>
        <v>0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20.25" customHeight="1" x14ac:dyDescent="0.35">
      <c r="A41" s="30"/>
      <c r="B41" s="123"/>
      <c r="C41" s="42"/>
      <c r="D41" s="30"/>
      <c r="E41" s="30"/>
      <c r="F41" s="30"/>
      <c r="G41" s="30"/>
      <c r="H41" s="30"/>
      <c r="I41" s="30"/>
      <c r="J41" s="30"/>
      <c r="K41" s="117" t="s">
        <v>72</v>
      </c>
      <c r="L41" s="121">
        <f>L39-L40</f>
        <v>34198.763200000045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20.25" customHeight="1" x14ac:dyDescent="0.35">
      <c r="A42" s="30"/>
      <c r="B42" s="42"/>
      <c r="C42" s="42"/>
      <c r="D42" s="30"/>
      <c r="E42" s="30"/>
      <c r="F42" s="30"/>
      <c r="G42" s="30"/>
      <c r="H42" s="30"/>
      <c r="I42" s="30"/>
      <c r="J42" s="30"/>
      <c r="K42" s="117"/>
      <c r="L42" s="124"/>
      <c r="M42" s="124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20.25" customHeight="1" x14ac:dyDescent="0.35">
      <c r="A43" s="123"/>
      <c r="B43" s="30"/>
      <c r="C43" s="30"/>
      <c r="D43" s="125"/>
      <c r="E43" s="125"/>
      <c r="F43" s="30"/>
      <c r="G43" s="30"/>
      <c r="H43" s="30"/>
      <c r="I43" s="30"/>
      <c r="J43" s="30"/>
      <c r="K43" s="30"/>
      <c r="L43" s="117"/>
      <c r="M43" s="3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20.25" customHeight="1" x14ac:dyDescent="0.35">
      <c r="A44" s="33" t="s">
        <v>73</v>
      </c>
      <c r="B44" s="34" t="s">
        <v>74</v>
      </c>
      <c r="C44" s="30"/>
      <c r="D44" s="30"/>
      <c r="E44" s="30"/>
      <c r="F44" s="30"/>
      <c r="G44" s="30"/>
      <c r="H44" s="30"/>
      <c r="I44" s="30"/>
      <c r="J44" s="3"/>
      <c r="K44" s="3"/>
      <c r="L44" s="3"/>
      <c r="M44" s="3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ht="20.25" customHeight="1" x14ac:dyDescent="0.35">
      <c r="A45" s="33" t="s">
        <v>73</v>
      </c>
      <c r="B45" s="34" t="s">
        <v>75</v>
      </c>
      <c r="C45" s="30"/>
      <c r="D45" s="3"/>
      <c r="E45" s="3"/>
      <c r="F45" s="30"/>
      <c r="G45" s="30"/>
      <c r="H45" s="30"/>
      <c r="I45" s="30"/>
      <c r="J45" s="3"/>
      <c r="K45" s="3"/>
      <c r="L45" s="3"/>
      <c r="M45" s="3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20.25" customHeight="1" x14ac:dyDescent="0.35">
      <c r="A46" s="30"/>
      <c r="B46" s="30"/>
      <c r="C46" s="30"/>
      <c r="D46" s="30"/>
      <c r="E46" s="30"/>
      <c r="F46" s="30"/>
      <c r="G46" s="30"/>
      <c r="H46" s="3"/>
      <c r="I46" s="3"/>
      <c r="J46" s="3"/>
      <c r="K46" s="3"/>
      <c r="L46" s="3"/>
      <c r="M46" s="3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ht="20.25" customHeight="1" x14ac:dyDescent="0.35">
      <c r="A47" s="126" t="s">
        <v>76</v>
      </c>
      <c r="B47" s="41"/>
      <c r="C47" s="41"/>
      <c r="D47" s="3"/>
      <c r="E47" s="3"/>
      <c r="F47" s="3"/>
      <c r="G47" s="3"/>
      <c r="H47" s="3"/>
      <c r="I47" s="3"/>
      <c r="J47" s="3"/>
      <c r="K47" s="3"/>
      <c r="L47" s="3"/>
      <c r="M47" s="37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20.25" customHeight="1" x14ac:dyDescent="0.35">
      <c r="A48" s="41" t="s">
        <v>77</v>
      </c>
      <c r="B48" s="41"/>
      <c r="C48" s="41"/>
      <c r="D48" s="3"/>
      <c r="E48" s="3"/>
      <c r="F48" s="3"/>
      <c r="G48" s="3"/>
      <c r="H48" s="3"/>
      <c r="I48" s="3"/>
      <c r="J48" s="37"/>
      <c r="K48" s="37"/>
      <c r="L48" s="37"/>
      <c r="M48" s="37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20.25" customHeight="1" x14ac:dyDescent="0.35">
      <c r="A49" s="41" t="s">
        <v>78</v>
      </c>
      <c r="B49" s="41"/>
      <c r="C49" s="42"/>
      <c r="D49" s="30"/>
      <c r="E49" s="30"/>
      <c r="F49" s="37"/>
      <c r="G49" s="37"/>
      <c r="H49" s="37"/>
      <c r="I49" s="37"/>
      <c r="J49" s="30"/>
      <c r="K49" s="37"/>
      <c r="L49" s="37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20.25" customHeight="1" x14ac:dyDescent="0.35">
      <c r="A50" s="30"/>
      <c r="B50" s="41"/>
      <c r="C50" s="37"/>
      <c r="D50" s="30"/>
      <c r="E50" s="30"/>
      <c r="F50" s="127"/>
      <c r="G50" s="127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20.25" customHeight="1" x14ac:dyDescent="0.35">
      <c r="A51" s="41" t="s">
        <v>79</v>
      </c>
      <c r="B51" s="42"/>
      <c r="C51" s="30"/>
      <c r="D51" s="30"/>
      <c r="E51" s="30"/>
      <c r="F51" s="30"/>
      <c r="G51" s="30"/>
      <c r="H51" s="30"/>
      <c r="I51" s="30"/>
      <c r="J51" s="33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20.25" customHeight="1" x14ac:dyDescent="0.35">
      <c r="A52" s="41"/>
      <c r="B52" s="42"/>
      <c r="C52" s="30"/>
      <c r="D52" s="30"/>
      <c r="E52" s="30"/>
      <c r="F52" s="30"/>
      <c r="G52" s="30"/>
      <c r="H52" s="30"/>
      <c r="I52" s="30"/>
      <c r="J52" s="33"/>
      <c r="K52" s="30"/>
      <c r="L52" s="30"/>
      <c r="M52" s="3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20.25" customHeight="1" x14ac:dyDescent="0.35">
      <c r="A53" s="128" t="s">
        <v>80</v>
      </c>
      <c r="B53" s="129"/>
      <c r="C53" s="129"/>
      <c r="D53" s="45"/>
      <c r="E53" s="45"/>
      <c r="F53" s="130"/>
      <c r="G53" s="251"/>
      <c r="H53" s="33"/>
      <c r="I53" s="33" t="s">
        <v>81</v>
      </c>
      <c r="J53" s="131"/>
      <c r="K53" s="131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20.25" customHeight="1" x14ac:dyDescent="0.35">
      <c r="A54" s="128" t="s">
        <v>82</v>
      </c>
      <c r="B54" s="132"/>
      <c r="C54" s="132"/>
      <c r="D54" s="45"/>
      <c r="E54" s="45"/>
      <c r="F54" s="129"/>
      <c r="G54" s="252"/>
      <c r="H54" s="30"/>
      <c r="I54" s="33" t="s">
        <v>82</v>
      </c>
      <c r="J54" s="133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20.25" customHeight="1" x14ac:dyDescent="0.35">
      <c r="A55" s="128" t="s">
        <v>83</v>
      </c>
      <c r="B55" s="132"/>
      <c r="C55" s="132"/>
      <c r="D55" s="45"/>
      <c r="E55" s="45"/>
      <c r="F55" s="129"/>
      <c r="G55" s="252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20.25" customHeight="1" x14ac:dyDescent="0.3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20.25" customHeight="1" x14ac:dyDescent="0.35">
      <c r="A57" s="34" t="s">
        <v>84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20.25" customHeight="1" x14ac:dyDescent="0.35">
      <c r="A58" s="34" t="s">
        <v>85</v>
      </c>
      <c r="B58" s="34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30" customHeight="1" x14ac:dyDescent="0.35">
      <c r="A59" s="344"/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30" customHeight="1" x14ac:dyDescent="0.35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30" customHeight="1" x14ac:dyDescent="0.35">
      <c r="A61" s="135"/>
      <c r="B61" s="136"/>
      <c r="C61" s="42"/>
      <c r="D61" s="30"/>
      <c r="E61" s="30"/>
      <c r="F61" s="30"/>
      <c r="G61" s="30"/>
      <c r="H61" s="30"/>
      <c r="I61" s="30"/>
      <c r="J61" s="30"/>
      <c r="K61" s="30"/>
      <c r="L61" s="30"/>
      <c r="M61" s="37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30" customHeight="1" x14ac:dyDescent="0.35">
      <c r="A62" s="135"/>
      <c r="B62" s="135"/>
      <c r="C62" s="42"/>
      <c r="D62" s="30"/>
      <c r="E62" s="30"/>
      <c r="F62" s="30"/>
      <c r="G62" s="30"/>
      <c r="H62" s="30"/>
      <c r="I62" s="30"/>
      <c r="J62" s="30"/>
      <c r="K62" s="30"/>
      <c r="L62" s="30"/>
      <c r="M62" s="37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30" customHeight="1" x14ac:dyDescent="0.35">
      <c r="A63" s="135"/>
      <c r="B63" s="135"/>
      <c r="C63" s="42"/>
      <c r="D63" s="30"/>
      <c r="E63" s="30"/>
      <c r="F63" s="30"/>
      <c r="G63" s="30"/>
      <c r="H63" s="30"/>
      <c r="I63" s="30"/>
      <c r="J63" s="30"/>
      <c r="K63" s="30"/>
      <c r="L63" s="30"/>
      <c r="M63" s="37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30" customHeight="1" x14ac:dyDescent="0.35">
      <c r="A64" s="135"/>
      <c r="B64" s="136"/>
      <c r="C64" s="42"/>
      <c r="D64" s="30"/>
      <c r="E64" s="30"/>
      <c r="F64" s="30"/>
      <c r="G64" s="30"/>
      <c r="H64" s="30"/>
      <c r="I64" s="30"/>
      <c r="J64" s="30"/>
      <c r="K64" s="30"/>
      <c r="L64" s="30"/>
      <c r="M64" s="37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30" customHeight="1" x14ac:dyDescent="0.35">
      <c r="A65" s="135"/>
      <c r="B65" s="136"/>
      <c r="C65" s="42"/>
      <c r="D65" s="30"/>
      <c r="E65" s="30"/>
      <c r="F65" s="30"/>
      <c r="G65" s="30"/>
      <c r="H65" s="30"/>
      <c r="I65" s="30"/>
      <c r="J65" s="30"/>
      <c r="K65" s="30"/>
      <c r="L65" s="30"/>
      <c r="M65" s="37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30" customHeight="1" x14ac:dyDescent="0.35">
      <c r="A66" s="135"/>
      <c r="B66" s="136"/>
      <c r="C66" s="42"/>
      <c r="D66" s="30"/>
      <c r="E66" s="30"/>
      <c r="F66" s="30"/>
      <c r="G66" s="30"/>
      <c r="H66" s="30"/>
      <c r="I66" s="30"/>
      <c r="J66" s="30"/>
      <c r="K66" s="30"/>
      <c r="L66" s="30"/>
      <c r="M66" s="37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30" customHeight="1" x14ac:dyDescent="0.35">
      <c r="A67" s="135"/>
      <c r="B67" s="42"/>
      <c r="C67" s="3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30" customHeight="1" x14ac:dyDescent="0.35">
      <c r="A68" s="135"/>
      <c r="B68" s="42"/>
      <c r="C68" s="3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30" customHeight="1" x14ac:dyDescent="0.35">
      <c r="A69" s="135"/>
      <c r="B69" s="42"/>
      <c r="C69" s="3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30" customHeight="1" x14ac:dyDescent="0.35">
      <c r="A70" s="135"/>
      <c r="B70" s="42"/>
      <c r="C70" s="3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30" customHeight="1" x14ac:dyDescent="0.35">
      <c r="A71" s="135"/>
      <c r="B71" s="42"/>
      <c r="C71" s="3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30" customHeight="1" x14ac:dyDescent="0.35">
      <c r="A72" s="135"/>
      <c r="B72" s="42"/>
      <c r="C72" s="3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30" customHeight="1" x14ac:dyDescent="0.35">
      <c r="A73" s="135"/>
      <c r="B73" s="42"/>
      <c r="C73" s="3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30" customHeight="1" x14ac:dyDescent="0.35">
      <c r="A74" s="135"/>
      <c r="B74" s="42"/>
      <c r="C74" s="3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30" customHeight="1" x14ac:dyDescent="0.35">
      <c r="A75" s="135"/>
      <c r="B75" s="34"/>
      <c r="C75" s="3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30" customHeight="1" x14ac:dyDescent="0.35">
      <c r="A76" s="135"/>
      <c r="B76" s="34"/>
      <c r="C76" s="3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30" customHeight="1" x14ac:dyDescent="0.35">
      <c r="A77" s="135"/>
      <c r="B77" s="137"/>
      <c r="C77" s="3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30" customHeight="1" x14ac:dyDescent="0.35">
      <c r="A78" s="135"/>
      <c r="B78" s="137"/>
      <c r="C78" s="3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30" customHeight="1" x14ac:dyDescent="0.35">
      <c r="A79" s="135"/>
      <c r="B79" s="137"/>
      <c r="C79" s="3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30" customHeight="1" x14ac:dyDescent="0.35">
      <c r="A80" s="135"/>
      <c r="B80" s="137"/>
      <c r="C80" s="3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30" customHeight="1" x14ac:dyDescent="0.35">
      <c r="A81" s="135"/>
      <c r="B81" s="137"/>
      <c r="C81" s="3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30" customHeight="1" x14ac:dyDescent="0.35">
      <c r="A82" s="135"/>
      <c r="B82" s="42"/>
      <c r="C82" s="3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ht="30" customHeight="1" x14ac:dyDescent="0.35">
      <c r="A83" s="135"/>
      <c r="B83" s="42"/>
      <c r="C83" s="3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30" customHeight="1" x14ac:dyDescent="0.35">
      <c r="A84" s="135"/>
      <c r="B84" s="42"/>
      <c r="C84" s="3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</row>
    <row r="85" spans="1:27" ht="30" customHeight="1" x14ac:dyDescent="0.35">
      <c r="A85" s="135"/>
      <c r="B85" s="42"/>
      <c r="C85" s="42"/>
      <c r="D85" s="37"/>
      <c r="E85" s="37"/>
      <c r="F85" s="37"/>
      <c r="G85" s="37"/>
      <c r="H85" s="30"/>
      <c r="I85" s="37"/>
      <c r="J85" s="37"/>
      <c r="K85" s="37"/>
      <c r="L85" s="37"/>
      <c r="M85" s="37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ht="30" customHeight="1" x14ac:dyDescent="0.35">
      <c r="A86" s="135"/>
      <c r="B86" s="42"/>
      <c r="C86" s="42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30" customHeight="1" x14ac:dyDescent="0.35">
      <c r="A87" s="135"/>
      <c r="B87" s="42"/>
      <c r="C87" s="3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30" customHeight="1" x14ac:dyDescent="0.35">
      <c r="A88" s="138"/>
      <c r="B88" s="42"/>
      <c r="C88" s="3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</row>
    <row r="89" spans="1:27" ht="30" customHeight="1" x14ac:dyDescent="0.35">
      <c r="A89" s="135"/>
      <c r="B89" s="42"/>
      <c r="C89" s="3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 spans="1:27" ht="30" customHeight="1" x14ac:dyDescent="0.35">
      <c r="A90" s="135"/>
      <c r="B90" s="42"/>
      <c r="C90" s="3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</row>
    <row r="91" spans="1:27" ht="30" customHeight="1" x14ac:dyDescent="0.35">
      <c r="A91" s="138"/>
      <c r="B91" s="42"/>
      <c r="C91" s="34"/>
      <c r="D91" s="37"/>
      <c r="E91" s="37"/>
      <c r="F91" s="37"/>
      <c r="G91" s="37"/>
      <c r="H91" s="37"/>
      <c r="I91" s="37"/>
      <c r="J91" s="37"/>
      <c r="K91" s="37"/>
      <c r="L91" s="37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30" customHeight="1" x14ac:dyDescent="0.35">
      <c r="A92" s="139"/>
      <c r="B92" s="42"/>
      <c r="C92" s="34"/>
      <c r="D92" s="37"/>
      <c r="E92" s="37"/>
      <c r="F92" s="37"/>
      <c r="G92" s="37"/>
      <c r="H92" s="37"/>
      <c r="I92" s="37"/>
      <c r="J92" s="37"/>
      <c r="K92" s="37"/>
      <c r="L92" s="37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30" customHeight="1" x14ac:dyDescent="0.35">
      <c r="A93" s="139"/>
      <c r="B93" s="42"/>
      <c r="C93" s="34"/>
      <c r="D93" s="37"/>
      <c r="E93" s="37"/>
      <c r="F93" s="37"/>
      <c r="G93" s="37"/>
      <c r="H93" s="37"/>
      <c r="I93" s="37"/>
      <c r="J93" s="37"/>
      <c r="K93" s="37"/>
      <c r="L93" s="37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30" customHeight="1" x14ac:dyDescent="0.35">
      <c r="A94" s="139"/>
      <c r="B94" s="42"/>
      <c r="C94" s="34"/>
      <c r="D94" s="37"/>
      <c r="E94" s="37"/>
      <c r="F94" s="37"/>
      <c r="G94" s="37"/>
      <c r="H94" s="37"/>
      <c r="I94" s="37"/>
      <c r="J94" s="37"/>
      <c r="K94" s="37"/>
      <c r="L94" s="37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30" customHeight="1" x14ac:dyDescent="0.35">
      <c r="A95" s="139"/>
      <c r="B95" s="42"/>
      <c r="C95" s="34"/>
      <c r="D95" s="37"/>
      <c r="E95" s="37"/>
      <c r="F95" s="37"/>
      <c r="G95" s="37"/>
      <c r="H95" s="37"/>
      <c r="I95" s="37"/>
      <c r="J95" s="37"/>
      <c r="K95" s="37"/>
      <c r="L95" s="37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30" customHeight="1" x14ac:dyDescent="0.35">
      <c r="A96" s="139"/>
      <c r="B96" s="42"/>
      <c r="C96" s="34"/>
      <c r="D96" s="37"/>
      <c r="E96" s="37"/>
      <c r="F96" s="37"/>
      <c r="G96" s="37"/>
      <c r="H96" s="37"/>
      <c r="I96" s="37"/>
      <c r="J96" s="37"/>
      <c r="K96" s="37"/>
      <c r="L96" s="37"/>
      <c r="M96" s="3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30" customHeight="1" x14ac:dyDescent="0.35">
      <c r="A97" s="139"/>
      <c r="B97" s="42"/>
      <c r="C97" s="34"/>
      <c r="D97" s="37"/>
      <c r="E97" s="37"/>
      <c r="F97" s="37"/>
      <c r="G97" s="37"/>
      <c r="H97" s="37"/>
      <c r="I97" s="37"/>
      <c r="J97" s="37"/>
      <c r="K97" s="37"/>
      <c r="L97" s="37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20.25" customHeight="1" x14ac:dyDescent="0.35">
      <c r="A98" s="42"/>
      <c r="B98" s="41"/>
      <c r="C98" s="116"/>
      <c r="D98" s="38"/>
      <c r="E98" s="38"/>
      <c r="F98" s="38"/>
      <c r="G98" s="38"/>
      <c r="H98" s="38"/>
      <c r="I98" s="38"/>
      <c r="J98" s="38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20.25" customHeight="1" x14ac:dyDescent="0.35">
      <c r="A99" s="41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20.25" customHeight="1" x14ac:dyDescent="0.35">
      <c r="A100" s="30"/>
      <c r="B100" s="53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ht="20.25" customHeight="1" x14ac:dyDescent="0.35">
      <c r="A101" s="53"/>
      <c r="B101" s="53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20.25" customHeight="1" x14ac:dyDescent="0.35">
      <c r="A102" s="53"/>
      <c r="B102" s="53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20.25" customHeight="1" x14ac:dyDescent="0.35">
      <c r="A103" s="53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20.25" customHeight="1" x14ac:dyDescent="0.3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20.25" customHeight="1" x14ac:dyDescent="0.3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20.25" customHeight="1" x14ac:dyDescent="0.3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20.25" customHeight="1" x14ac:dyDescent="0.3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20.25" customHeight="1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20.25" customHeight="1" x14ac:dyDescent="0.3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20.25" customHeight="1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20.25" customHeight="1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20.25" customHeight="1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20.25" customHeight="1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20.25" customHeight="1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20.25" customHeight="1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20.25" customHeight="1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20.25" customHeight="1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20.25" customHeight="1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20.25" customHeight="1" x14ac:dyDescent="0.3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20.25" customHeight="1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20.25" customHeight="1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20.25" customHeight="1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20.25" customHeight="1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20.25" customHeight="1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20.25" customHeight="1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20.25" customHeight="1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20.25" customHeight="1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20.25" customHeight="1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20.25" customHeight="1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20.25" customHeight="1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20.25" customHeight="1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20.25" customHeight="1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20.25" customHeight="1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20.25" customHeight="1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20.25" customHeight="1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20.25" customHeight="1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20.25" customHeight="1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20.25" customHeight="1" x14ac:dyDescent="0.3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20.25" customHeight="1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20.25" customHeight="1" x14ac:dyDescent="0.3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20.25" customHeight="1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20.25" customHeight="1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20.25" customHeight="1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20.25" customHeight="1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20.25" customHeight="1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20.25" customHeight="1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20.25" customHeight="1" x14ac:dyDescent="0.3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20.25" customHeight="1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20.25" customHeight="1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20.25" customHeight="1" x14ac:dyDescent="0.3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20.25" customHeight="1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20.25" customHeight="1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20.25" customHeight="1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20.25" customHeight="1" x14ac:dyDescent="0.3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20.25" customHeight="1" x14ac:dyDescent="0.3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20.25" customHeight="1" x14ac:dyDescent="0.3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20.25" customHeight="1" x14ac:dyDescent="0.3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20.25" customHeight="1" x14ac:dyDescent="0.3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20.25" customHeight="1" x14ac:dyDescent="0.3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20.25" customHeight="1" x14ac:dyDescent="0.3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20.25" customHeight="1" x14ac:dyDescent="0.3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20.25" customHeight="1" x14ac:dyDescent="0.3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20.25" customHeight="1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20.25" customHeight="1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20.25" customHeight="1" x14ac:dyDescent="0.3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20.25" customHeight="1" x14ac:dyDescent="0.3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20.25" customHeight="1" x14ac:dyDescent="0.3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20.25" customHeight="1" x14ac:dyDescent="0.3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20.25" customHeight="1" x14ac:dyDescent="0.3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20.25" customHeight="1" x14ac:dyDescent="0.3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20.25" customHeight="1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20.25" customHeight="1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20.25" customHeight="1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20.25" customHeight="1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20.25" customHeight="1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20.25" customHeight="1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20.25" customHeight="1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20.25" customHeight="1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20.25" customHeight="1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20.25" customHeight="1" x14ac:dyDescent="0.3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20.25" customHeight="1" x14ac:dyDescent="0.3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20.25" customHeight="1" x14ac:dyDescent="0.3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20.25" customHeight="1" x14ac:dyDescent="0.3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20.25" customHeight="1" x14ac:dyDescent="0.3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20.25" customHeight="1" x14ac:dyDescent="0.3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20.25" customHeight="1" x14ac:dyDescent="0.3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20.25" customHeight="1" x14ac:dyDescent="0.3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20.25" customHeight="1" x14ac:dyDescent="0.3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20.25" customHeight="1" x14ac:dyDescent="0.3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20.25" customHeight="1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20.25" customHeight="1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20.25" customHeight="1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20.25" customHeight="1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20.25" customHeight="1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20.25" customHeight="1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20.25" customHeight="1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20.25" customHeight="1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20.25" customHeight="1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20.25" customHeight="1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20.25" customHeight="1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20.25" customHeight="1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20.25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20.25" customHeight="1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20.25" customHeight="1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20.25" customHeight="1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</row>
    <row r="206" spans="1:27" ht="20.25" customHeight="1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20.25" customHeight="1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20.25" customHeight="1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20.25" customHeight="1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20.25" customHeight="1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20.25" customHeight="1" x14ac:dyDescent="0.3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20.25" customHeight="1" x14ac:dyDescent="0.3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20.25" customHeight="1" x14ac:dyDescent="0.3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20.25" customHeight="1" x14ac:dyDescent="0.3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20.25" customHeight="1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20.25" customHeight="1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20.25" customHeight="1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20.25" customHeight="1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20.25" customHeight="1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20.25" customHeight="1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20.25" customHeight="1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20.25" customHeight="1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20.25" customHeight="1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20.25" customHeight="1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20.25" customHeight="1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20.25" customHeight="1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20.25" customHeight="1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20.25" customHeight="1" x14ac:dyDescent="0.3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20.25" customHeight="1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20.25" customHeight="1" x14ac:dyDescent="0.3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20.25" customHeight="1" x14ac:dyDescent="0.3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20.25" customHeight="1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20.25" customHeight="1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20.25" customHeight="1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20.25" customHeight="1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20.25" customHeight="1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20.25" customHeight="1" x14ac:dyDescent="0.3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20.25" customHeight="1" x14ac:dyDescent="0.3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20.25" customHeight="1" x14ac:dyDescent="0.3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20.25" customHeight="1" x14ac:dyDescent="0.3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20.25" customHeight="1" x14ac:dyDescent="0.3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20.25" customHeight="1" x14ac:dyDescent="0.3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20.25" customHeight="1" x14ac:dyDescent="0.3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20.25" customHeight="1" x14ac:dyDescent="0.3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20.25" customHeight="1" x14ac:dyDescent="0.3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20.25" customHeight="1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20.25" customHeight="1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20.25" customHeight="1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20.25" customHeight="1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20.25" customHeight="1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20.25" customHeight="1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20.25" customHeight="1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20.25" customHeight="1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20.25" customHeight="1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20.25" customHeight="1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20.25" customHeight="1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20.25" customHeight="1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20.25" customHeight="1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20.25" customHeight="1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20.25" customHeight="1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20.25" customHeight="1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20.25" customHeight="1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20.25" customHeight="1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20.25" customHeight="1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20.25" customHeight="1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20.25" customHeight="1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20.25" customHeight="1" x14ac:dyDescent="0.3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20.25" customHeight="1" x14ac:dyDescent="0.3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20.25" customHeight="1" x14ac:dyDescent="0.3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20.25" customHeight="1" x14ac:dyDescent="0.3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20.25" customHeight="1" x14ac:dyDescent="0.3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20.25" customHeight="1" x14ac:dyDescent="0.3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20.25" customHeight="1" x14ac:dyDescent="0.3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20.25" customHeight="1" x14ac:dyDescent="0.3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20.25" customHeight="1" x14ac:dyDescent="0.3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20.25" customHeight="1" x14ac:dyDescent="0.3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20.25" customHeight="1" x14ac:dyDescent="0.3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20.25" customHeight="1" x14ac:dyDescent="0.3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20.25" customHeight="1" x14ac:dyDescent="0.3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20.25" customHeight="1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20.25" customHeight="1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20.25" customHeight="1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20.25" customHeight="1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20.25" customHeight="1" x14ac:dyDescent="0.3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20.25" customHeight="1" x14ac:dyDescent="0.3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20.25" customHeight="1" x14ac:dyDescent="0.3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20.25" customHeight="1" x14ac:dyDescent="0.3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20.25" customHeight="1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20.25" customHeight="1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20.25" customHeight="1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20.25" customHeight="1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20.25" customHeight="1" x14ac:dyDescent="0.3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20.25" customHeight="1" x14ac:dyDescent="0.3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20.25" customHeight="1" x14ac:dyDescent="0.3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20.25" customHeight="1" x14ac:dyDescent="0.3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20.25" customHeight="1" x14ac:dyDescent="0.3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20.25" customHeight="1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20.25" customHeight="1" x14ac:dyDescent="0.3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20.25" customHeight="1" x14ac:dyDescent="0.3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20.25" customHeight="1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20.25" customHeight="1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20.25" customHeight="1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20.25" customHeight="1" x14ac:dyDescent="0.3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20.25" customHeight="1" x14ac:dyDescent="0.3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spans="1:27" ht="20.25" customHeight="1" x14ac:dyDescent="0.3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spans="1:27" ht="20.25" customHeight="1" x14ac:dyDescent="0.3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spans="1:27" ht="20.25" customHeight="1" x14ac:dyDescent="0.3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spans="1:27" ht="20.25" customHeight="1" x14ac:dyDescent="0.3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spans="1:27" ht="20.25" customHeight="1" x14ac:dyDescent="0.3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spans="1:27" ht="20.25" customHeight="1" x14ac:dyDescent="0.3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spans="1:27" ht="20.25" customHeight="1" x14ac:dyDescent="0.3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spans="1:27" ht="20.25" customHeight="1" x14ac:dyDescent="0.3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spans="1:27" ht="20.25" customHeight="1" x14ac:dyDescent="0.3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spans="1:27" ht="20.25" customHeight="1" x14ac:dyDescent="0.3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spans="1:27" ht="20.25" customHeight="1" x14ac:dyDescent="0.3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spans="1:27" ht="20.25" customHeight="1" x14ac:dyDescent="0.3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spans="1:27" ht="20.25" customHeight="1" x14ac:dyDescent="0.3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spans="1:27" ht="20.25" customHeight="1" x14ac:dyDescent="0.3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spans="1:27" ht="20.25" customHeight="1" x14ac:dyDescent="0.3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spans="1:27" ht="20.25" customHeight="1" x14ac:dyDescent="0.3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spans="1:27" ht="20.25" customHeight="1" x14ac:dyDescent="0.3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spans="1:27" ht="20.25" customHeight="1" x14ac:dyDescent="0.3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spans="1:27" ht="20.25" customHeight="1" x14ac:dyDescent="0.3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spans="1:27" ht="20.25" customHeight="1" x14ac:dyDescent="0.3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spans="1:27" ht="20.25" customHeight="1" x14ac:dyDescent="0.3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spans="1:27" ht="20.25" customHeight="1" x14ac:dyDescent="0.3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spans="1:27" ht="20.25" customHeight="1" x14ac:dyDescent="0.3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spans="1:27" ht="20.25" customHeight="1" x14ac:dyDescent="0.3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spans="1:27" ht="20.25" customHeight="1" x14ac:dyDescent="0.3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spans="1:27" ht="20.25" customHeight="1" x14ac:dyDescent="0.3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spans="1:27" ht="20.25" customHeight="1" x14ac:dyDescent="0.3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spans="1:27" ht="20.25" customHeight="1" x14ac:dyDescent="0.3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spans="1:27" ht="20.25" customHeight="1" x14ac:dyDescent="0.3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spans="1:27" ht="20.25" customHeight="1" x14ac:dyDescent="0.3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spans="1:27" ht="20.25" customHeight="1" x14ac:dyDescent="0.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spans="1:27" ht="20.25" customHeight="1" x14ac:dyDescent="0.3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spans="1:27" ht="20.25" customHeight="1" x14ac:dyDescent="0.3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spans="1:27" ht="20.25" customHeight="1" x14ac:dyDescent="0.3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spans="1:27" ht="20.25" customHeight="1" x14ac:dyDescent="0.3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spans="1:27" ht="20.25" customHeight="1" x14ac:dyDescent="0.3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spans="1:27" ht="20.25" customHeight="1" x14ac:dyDescent="0.3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spans="1:27" ht="20.25" customHeight="1" x14ac:dyDescent="0.3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spans="1:27" ht="20.25" customHeight="1" x14ac:dyDescent="0.3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spans="1:27" ht="20.25" customHeight="1" x14ac:dyDescent="0.3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spans="1:27" ht="20.25" customHeight="1" x14ac:dyDescent="0.3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spans="1:27" ht="20.25" customHeight="1" x14ac:dyDescent="0.3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spans="1:27" ht="20.25" customHeight="1" x14ac:dyDescent="0.3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spans="1:27" ht="20.25" customHeight="1" x14ac:dyDescent="0.3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spans="1:27" ht="20.25" customHeight="1" x14ac:dyDescent="0.3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spans="1:27" ht="20.25" customHeight="1" x14ac:dyDescent="0.3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spans="1:27" ht="20.25" customHeight="1" x14ac:dyDescent="0.3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spans="1:27" ht="20.25" customHeight="1" x14ac:dyDescent="0.3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spans="1:27" ht="20.25" customHeight="1" x14ac:dyDescent="0.3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spans="1:27" ht="20.25" customHeight="1" x14ac:dyDescent="0.3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spans="1:27" ht="20.25" customHeight="1" x14ac:dyDescent="0.3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spans="1:27" ht="20.25" customHeight="1" x14ac:dyDescent="0.3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spans="1:27" ht="20.25" customHeight="1" x14ac:dyDescent="0.3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spans="1:27" ht="20.25" customHeight="1" x14ac:dyDescent="0.3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spans="1:27" ht="20.25" customHeight="1" x14ac:dyDescent="0.3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spans="1:27" ht="20.25" customHeight="1" x14ac:dyDescent="0.3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spans="1:27" ht="20.25" customHeight="1" x14ac:dyDescent="0.3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spans="1:27" ht="20.25" customHeight="1" x14ac:dyDescent="0.3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spans="1:27" ht="20.25" customHeight="1" x14ac:dyDescent="0.3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spans="1:27" ht="20.25" customHeight="1" x14ac:dyDescent="0.3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spans="1:27" ht="20.25" customHeight="1" x14ac:dyDescent="0.3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spans="1:27" ht="20.25" customHeight="1" x14ac:dyDescent="0.3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spans="1:27" ht="20.25" customHeight="1" x14ac:dyDescent="0.3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spans="1:27" ht="20.25" customHeight="1" x14ac:dyDescent="0.3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7" ht="20.25" customHeight="1" x14ac:dyDescent="0.3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spans="1:27" ht="20.25" customHeight="1" x14ac:dyDescent="0.3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spans="1:27" ht="20.25" customHeight="1" x14ac:dyDescent="0.3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spans="1:27" ht="20.25" customHeight="1" x14ac:dyDescent="0.3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spans="1:27" ht="20.25" customHeight="1" x14ac:dyDescent="0.3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spans="1:27" ht="20.25" customHeight="1" x14ac:dyDescent="0.3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spans="1:27" ht="20.25" customHeight="1" x14ac:dyDescent="0.3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spans="1:27" ht="20.25" customHeight="1" x14ac:dyDescent="0.3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spans="1:27" ht="20.25" customHeight="1" x14ac:dyDescent="0.3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spans="1:27" ht="20.25" customHeight="1" x14ac:dyDescent="0.3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spans="1:27" ht="20.25" customHeight="1" x14ac:dyDescent="0.3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spans="1:27" ht="20.25" customHeight="1" x14ac:dyDescent="0.3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spans="1:27" ht="20.25" customHeight="1" x14ac:dyDescent="0.3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spans="1:27" ht="20.25" customHeight="1" x14ac:dyDescent="0.3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spans="1:27" ht="20.25" customHeight="1" x14ac:dyDescent="0.3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spans="1:27" ht="20.25" customHeight="1" x14ac:dyDescent="0.3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spans="1:27" ht="20.25" customHeight="1" x14ac:dyDescent="0.3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spans="1:27" ht="20.25" customHeight="1" x14ac:dyDescent="0.3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spans="1:27" ht="20.25" customHeight="1" x14ac:dyDescent="0.3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spans="1:27" ht="20.25" customHeight="1" x14ac:dyDescent="0.3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spans="1:27" ht="20.25" customHeight="1" x14ac:dyDescent="0.3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spans="1:27" ht="20.25" customHeight="1" x14ac:dyDescent="0.3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spans="1:27" ht="20.25" customHeight="1" x14ac:dyDescent="0.3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spans="1:27" ht="20.25" customHeight="1" x14ac:dyDescent="0.3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spans="1:27" ht="20.25" customHeight="1" x14ac:dyDescent="0.3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spans="1:27" ht="20.25" customHeight="1" x14ac:dyDescent="0.3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spans="1:27" ht="20.25" customHeight="1" x14ac:dyDescent="0.3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spans="1:27" ht="20.25" customHeight="1" x14ac:dyDescent="0.3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spans="1:27" ht="20.25" customHeight="1" x14ac:dyDescent="0.3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spans="1:27" ht="20.25" customHeight="1" x14ac:dyDescent="0.3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spans="1:27" ht="20.25" customHeight="1" x14ac:dyDescent="0.3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spans="1:27" ht="20.25" customHeight="1" x14ac:dyDescent="0.3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spans="1:27" ht="20.25" customHeight="1" x14ac:dyDescent="0.3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spans="1:27" ht="20.25" customHeight="1" x14ac:dyDescent="0.3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spans="1:27" ht="20.25" customHeight="1" x14ac:dyDescent="0.3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spans="1:27" ht="20.25" customHeight="1" x14ac:dyDescent="0.3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spans="1:27" ht="20.25" customHeight="1" x14ac:dyDescent="0.3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spans="1:27" ht="20.25" customHeight="1" x14ac:dyDescent="0.3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spans="1:27" ht="20.25" customHeight="1" x14ac:dyDescent="0.3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spans="1:27" ht="20.25" customHeight="1" x14ac:dyDescent="0.3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spans="1:27" ht="20.25" customHeight="1" x14ac:dyDescent="0.3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spans="1:27" ht="20.25" customHeight="1" x14ac:dyDescent="0.3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spans="1:27" ht="20.25" customHeight="1" x14ac:dyDescent="0.3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spans="1:27" ht="20.25" customHeight="1" x14ac:dyDescent="0.3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spans="1:27" ht="20.25" customHeight="1" x14ac:dyDescent="0.3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spans="1:27" ht="20.25" customHeight="1" x14ac:dyDescent="0.3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spans="1:27" ht="20.25" customHeight="1" x14ac:dyDescent="0.3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spans="1:27" ht="20.25" customHeight="1" x14ac:dyDescent="0.3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spans="1:27" ht="20.25" customHeight="1" x14ac:dyDescent="0.3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spans="1:27" ht="20.25" customHeight="1" x14ac:dyDescent="0.3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spans="1:27" ht="20.25" customHeight="1" x14ac:dyDescent="0.3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spans="1:27" ht="20.25" customHeight="1" x14ac:dyDescent="0.3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spans="1:27" ht="20.25" customHeight="1" x14ac:dyDescent="0.3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spans="1:27" ht="20.25" customHeight="1" x14ac:dyDescent="0.3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spans="1:27" ht="20.25" customHeight="1" x14ac:dyDescent="0.3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spans="1:27" ht="20.25" customHeight="1" x14ac:dyDescent="0.3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spans="1:27" ht="20.25" customHeight="1" x14ac:dyDescent="0.3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spans="1:27" ht="20.25" customHeight="1" x14ac:dyDescent="0.3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spans="1:27" ht="20.25" customHeight="1" x14ac:dyDescent="0.3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spans="1:27" ht="20.25" customHeight="1" x14ac:dyDescent="0.3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spans="1:27" ht="20.25" customHeight="1" x14ac:dyDescent="0.3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spans="1:27" ht="20.25" customHeight="1" x14ac:dyDescent="0.3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spans="1:27" ht="20.25" customHeight="1" x14ac:dyDescent="0.3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spans="1:27" ht="20.25" customHeight="1" x14ac:dyDescent="0.3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spans="1:27" ht="20.25" customHeight="1" x14ac:dyDescent="0.3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spans="1:27" ht="20.25" customHeight="1" x14ac:dyDescent="0.3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spans="1:27" ht="20.25" customHeight="1" x14ac:dyDescent="0.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spans="1:27" ht="20.25" customHeight="1" x14ac:dyDescent="0.3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spans="1:27" ht="20.25" customHeight="1" x14ac:dyDescent="0.3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spans="1:27" ht="20.25" customHeight="1" x14ac:dyDescent="0.3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spans="1:27" ht="20.25" customHeight="1" x14ac:dyDescent="0.3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spans="1:27" ht="20.25" customHeight="1" x14ac:dyDescent="0.3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spans="1:27" ht="20.25" customHeight="1" x14ac:dyDescent="0.3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spans="1:27" ht="20.25" customHeight="1" x14ac:dyDescent="0.3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spans="1:27" ht="20.25" customHeight="1" x14ac:dyDescent="0.3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spans="1:27" ht="20.25" customHeight="1" x14ac:dyDescent="0.3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spans="1:27" ht="20.25" customHeight="1" x14ac:dyDescent="0.3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spans="1:27" ht="20.25" customHeight="1" x14ac:dyDescent="0.3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spans="1:27" ht="20.25" customHeight="1" x14ac:dyDescent="0.3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spans="1:27" ht="20.25" customHeight="1" x14ac:dyDescent="0.3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spans="1:27" ht="20.25" customHeight="1" x14ac:dyDescent="0.3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spans="1:27" ht="20.25" customHeight="1" x14ac:dyDescent="0.3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spans="1:27" ht="20.25" customHeight="1" x14ac:dyDescent="0.3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spans="1:27" ht="20.25" customHeight="1" x14ac:dyDescent="0.3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spans="1:27" ht="20.25" customHeight="1" x14ac:dyDescent="0.3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spans="1:27" ht="20.25" customHeight="1" x14ac:dyDescent="0.3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spans="1:27" ht="20.25" customHeight="1" x14ac:dyDescent="0.3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spans="1:27" ht="20.25" customHeight="1" x14ac:dyDescent="0.3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spans="1:27" ht="20.25" customHeight="1" x14ac:dyDescent="0.3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spans="1:27" ht="20.25" customHeight="1" x14ac:dyDescent="0.3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spans="1:27" ht="20.25" customHeight="1" x14ac:dyDescent="0.3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spans="1:27" ht="20.25" customHeight="1" x14ac:dyDescent="0.3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spans="1:27" ht="20.25" customHeight="1" x14ac:dyDescent="0.3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spans="1:27" ht="20.25" customHeight="1" x14ac:dyDescent="0.3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spans="1:27" ht="20.25" customHeight="1" x14ac:dyDescent="0.3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spans="1:27" ht="20.25" customHeight="1" x14ac:dyDescent="0.3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spans="1:27" ht="20.25" customHeight="1" x14ac:dyDescent="0.3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spans="1:27" ht="20.25" customHeight="1" x14ac:dyDescent="0.3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spans="1:27" ht="20.25" customHeight="1" x14ac:dyDescent="0.3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spans="1:27" ht="20.25" customHeight="1" x14ac:dyDescent="0.3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spans="1:27" ht="20.25" customHeight="1" x14ac:dyDescent="0.3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spans="1:27" ht="20.25" customHeight="1" x14ac:dyDescent="0.3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spans="1:27" ht="20.25" customHeight="1" x14ac:dyDescent="0.3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spans="1:27" ht="20.25" customHeight="1" x14ac:dyDescent="0.3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spans="1:27" ht="20.25" customHeight="1" x14ac:dyDescent="0.3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spans="1:27" ht="20.25" customHeight="1" x14ac:dyDescent="0.3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spans="1:27" ht="20.25" customHeight="1" x14ac:dyDescent="0.3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spans="1:27" ht="20.25" customHeight="1" x14ac:dyDescent="0.3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spans="1:27" ht="20.25" customHeight="1" x14ac:dyDescent="0.3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spans="1:27" ht="20.25" customHeight="1" x14ac:dyDescent="0.3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spans="1:27" ht="20.25" customHeight="1" x14ac:dyDescent="0.3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spans="1:27" ht="20.25" customHeight="1" x14ac:dyDescent="0.3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spans="1:27" ht="20.25" customHeight="1" x14ac:dyDescent="0.3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spans="1:27" ht="20.25" customHeight="1" x14ac:dyDescent="0.3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spans="1:27" ht="20.25" customHeight="1" x14ac:dyDescent="0.3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spans="1:27" ht="20.25" customHeight="1" x14ac:dyDescent="0.3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spans="1:27" ht="20.25" customHeight="1" x14ac:dyDescent="0.3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spans="1:27" ht="20.25" customHeight="1" x14ac:dyDescent="0.3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spans="1:27" ht="20.25" customHeight="1" x14ac:dyDescent="0.3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spans="1:27" ht="20.25" customHeight="1" x14ac:dyDescent="0.3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spans="1:27" ht="20.25" customHeight="1" x14ac:dyDescent="0.3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spans="1:27" ht="20.25" customHeight="1" x14ac:dyDescent="0.3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spans="1:27" ht="20.25" customHeight="1" x14ac:dyDescent="0.3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spans="1:27" ht="20.25" customHeight="1" x14ac:dyDescent="0.3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spans="1:27" ht="20.25" customHeight="1" x14ac:dyDescent="0.3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spans="1:27" ht="20.25" customHeight="1" x14ac:dyDescent="0.3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spans="1:27" ht="20.25" customHeight="1" x14ac:dyDescent="0.3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spans="1:27" ht="20.25" customHeight="1" x14ac:dyDescent="0.3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spans="1:27" ht="20.25" customHeight="1" x14ac:dyDescent="0.3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spans="1:27" ht="20.25" customHeight="1" x14ac:dyDescent="0.3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spans="1:27" ht="20.25" customHeight="1" x14ac:dyDescent="0.3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spans="1:27" ht="20.25" customHeight="1" x14ac:dyDescent="0.3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spans="1:27" ht="20.25" customHeight="1" x14ac:dyDescent="0.3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spans="1:27" ht="20.25" customHeight="1" x14ac:dyDescent="0.3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spans="1:27" ht="20.25" customHeight="1" x14ac:dyDescent="0.3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spans="1:27" ht="20.25" customHeight="1" x14ac:dyDescent="0.3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spans="1:27" ht="20.25" customHeight="1" x14ac:dyDescent="0.3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spans="1:27" ht="20.25" customHeight="1" x14ac:dyDescent="0.3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spans="1:27" ht="20.25" customHeight="1" x14ac:dyDescent="0.3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spans="1:27" ht="20.25" customHeight="1" x14ac:dyDescent="0.3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spans="1:27" ht="20.25" customHeight="1" x14ac:dyDescent="0.3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spans="1:27" ht="20.25" customHeight="1" x14ac:dyDescent="0.3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spans="1:27" ht="20.25" customHeight="1" x14ac:dyDescent="0.3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spans="1:27" ht="20.25" customHeight="1" x14ac:dyDescent="0.3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ht="20.25" customHeight="1" x14ac:dyDescent="0.3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ht="20.25" customHeight="1" x14ac:dyDescent="0.3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ht="20.25" customHeight="1" x14ac:dyDescent="0.3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ht="20.25" customHeight="1" x14ac:dyDescent="0.3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spans="1:27" ht="20.25" customHeight="1" x14ac:dyDescent="0.3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spans="1:27" ht="20.25" customHeight="1" x14ac:dyDescent="0.3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spans="1:27" ht="20.25" customHeight="1" x14ac:dyDescent="0.3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spans="1:27" ht="20.25" customHeight="1" x14ac:dyDescent="0.3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spans="1:27" ht="20.25" customHeight="1" x14ac:dyDescent="0.3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spans="1:27" ht="20.25" customHeight="1" x14ac:dyDescent="0.3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spans="1:27" ht="20.25" customHeight="1" x14ac:dyDescent="0.3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spans="1:27" ht="20.25" customHeight="1" x14ac:dyDescent="0.3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spans="1:27" ht="20.25" customHeight="1" x14ac:dyDescent="0.3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spans="1:27" ht="20.25" customHeight="1" x14ac:dyDescent="0.3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spans="1:27" ht="20.25" customHeight="1" x14ac:dyDescent="0.3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spans="1:27" ht="20.25" customHeight="1" x14ac:dyDescent="0.3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spans="1:27" ht="20.25" customHeight="1" x14ac:dyDescent="0.3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spans="1:27" ht="20.25" customHeight="1" x14ac:dyDescent="0.3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spans="1:27" ht="20.25" customHeight="1" x14ac:dyDescent="0.3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spans="1:27" ht="20.25" customHeight="1" x14ac:dyDescent="0.3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spans="1:27" ht="20.25" customHeight="1" x14ac:dyDescent="0.3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spans="1:27" ht="20.25" customHeight="1" x14ac:dyDescent="0.3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spans="1:27" ht="20.25" customHeight="1" x14ac:dyDescent="0.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spans="1:27" ht="20.25" customHeight="1" x14ac:dyDescent="0.3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spans="1:27" ht="20.25" customHeight="1" x14ac:dyDescent="0.3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spans="1:27" ht="20.25" customHeight="1" x14ac:dyDescent="0.3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spans="1:27" ht="20.25" customHeight="1" x14ac:dyDescent="0.3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spans="1:27" ht="20.25" customHeight="1" x14ac:dyDescent="0.3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spans="1:27" ht="20.25" customHeight="1" x14ac:dyDescent="0.3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spans="1:27" ht="20.25" customHeight="1" x14ac:dyDescent="0.3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spans="1:27" ht="20.25" customHeight="1" x14ac:dyDescent="0.3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spans="1:27" ht="20.25" customHeight="1" x14ac:dyDescent="0.3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spans="1:27" ht="20.25" customHeight="1" x14ac:dyDescent="0.3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spans="1:27" ht="20.25" customHeight="1" x14ac:dyDescent="0.3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spans="1:27" ht="20.25" customHeight="1" x14ac:dyDescent="0.3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spans="1:27" ht="20.25" customHeight="1" x14ac:dyDescent="0.3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spans="1:27" ht="20.25" customHeight="1" x14ac:dyDescent="0.3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spans="1:27" ht="20.25" customHeight="1" x14ac:dyDescent="0.3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spans="1:27" ht="20.25" customHeight="1" x14ac:dyDescent="0.3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spans="1:27" ht="20.25" customHeight="1" x14ac:dyDescent="0.3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spans="1:27" ht="20.25" customHeight="1" x14ac:dyDescent="0.3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spans="1:27" ht="20.25" customHeight="1" x14ac:dyDescent="0.3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spans="1:27" ht="20.25" customHeight="1" x14ac:dyDescent="0.3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spans="1:27" ht="20.25" customHeight="1" x14ac:dyDescent="0.3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spans="1:27" ht="20.25" customHeight="1" x14ac:dyDescent="0.3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spans="1:27" ht="20.25" customHeight="1" x14ac:dyDescent="0.3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spans="1:27" ht="20.25" customHeight="1" x14ac:dyDescent="0.3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spans="1:27" ht="20.25" customHeight="1" x14ac:dyDescent="0.3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spans="1:27" ht="20.25" customHeight="1" x14ac:dyDescent="0.3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spans="1:27" ht="20.25" customHeight="1" x14ac:dyDescent="0.3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spans="1:27" ht="20.25" customHeight="1" x14ac:dyDescent="0.3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spans="1:27" ht="20.25" customHeight="1" x14ac:dyDescent="0.3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spans="1:27" ht="20.25" customHeight="1" x14ac:dyDescent="0.3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spans="1:27" ht="20.25" customHeight="1" x14ac:dyDescent="0.3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spans="1:27" ht="20.25" customHeight="1" x14ac:dyDescent="0.3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spans="1:27" ht="20.25" customHeight="1" x14ac:dyDescent="0.3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spans="1:27" ht="20.25" customHeight="1" x14ac:dyDescent="0.3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spans="1:27" ht="20.25" customHeight="1" x14ac:dyDescent="0.3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spans="1:27" ht="20.25" customHeight="1" x14ac:dyDescent="0.3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spans="1:27" ht="20.25" customHeight="1" x14ac:dyDescent="0.3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spans="1:27" ht="20.25" customHeight="1" x14ac:dyDescent="0.3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spans="1:27" ht="20.25" customHeight="1" x14ac:dyDescent="0.3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spans="1:27" ht="20.25" customHeight="1" x14ac:dyDescent="0.3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spans="1:27" ht="20.25" customHeight="1" x14ac:dyDescent="0.3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spans="1:27" ht="20.25" customHeight="1" x14ac:dyDescent="0.3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spans="1:27" ht="20.25" customHeight="1" x14ac:dyDescent="0.3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spans="1:27" ht="20.25" customHeight="1" x14ac:dyDescent="0.3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spans="1:27" ht="20.25" customHeight="1" x14ac:dyDescent="0.3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spans="1:27" ht="20.25" customHeight="1" x14ac:dyDescent="0.3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spans="1:27" ht="20.25" customHeight="1" x14ac:dyDescent="0.3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spans="1:27" ht="20.25" customHeight="1" x14ac:dyDescent="0.3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spans="1:27" ht="20.25" customHeight="1" x14ac:dyDescent="0.3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spans="1:27" ht="20.25" customHeight="1" x14ac:dyDescent="0.3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spans="1:27" ht="20.25" customHeight="1" x14ac:dyDescent="0.3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spans="1:27" ht="20.25" customHeight="1" x14ac:dyDescent="0.3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spans="1:27" ht="20.25" customHeight="1" x14ac:dyDescent="0.3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spans="1:27" ht="20.25" customHeight="1" x14ac:dyDescent="0.3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spans="1:27" ht="20.25" customHeight="1" x14ac:dyDescent="0.3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spans="1:27" ht="20.25" customHeight="1" x14ac:dyDescent="0.3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spans="1:27" ht="20.25" customHeight="1" x14ac:dyDescent="0.3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spans="1:27" ht="20.25" customHeight="1" x14ac:dyDescent="0.3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spans="1:27" ht="20.25" customHeight="1" x14ac:dyDescent="0.3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spans="1:27" ht="20.25" customHeight="1" x14ac:dyDescent="0.3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spans="1:27" ht="20.25" customHeight="1" x14ac:dyDescent="0.3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spans="1:27" ht="20.25" customHeight="1" x14ac:dyDescent="0.3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spans="1:27" ht="20.25" customHeight="1" x14ac:dyDescent="0.3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spans="1:27" ht="20.25" customHeight="1" x14ac:dyDescent="0.3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spans="1:27" ht="20.25" customHeight="1" x14ac:dyDescent="0.3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spans="1:27" ht="20.25" customHeight="1" x14ac:dyDescent="0.3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spans="1:27" ht="20.25" customHeight="1" x14ac:dyDescent="0.3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spans="1:27" ht="20.25" customHeight="1" x14ac:dyDescent="0.3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spans="1:27" ht="20.25" customHeight="1" x14ac:dyDescent="0.3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spans="1:27" ht="20.25" customHeight="1" x14ac:dyDescent="0.3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spans="1:27" ht="20.25" customHeight="1" x14ac:dyDescent="0.3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spans="1:27" ht="20.25" customHeight="1" x14ac:dyDescent="0.3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spans="1:27" ht="20.25" customHeight="1" x14ac:dyDescent="0.3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spans="1:27" ht="20.25" customHeight="1" x14ac:dyDescent="0.3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spans="1:27" ht="20.25" customHeight="1" x14ac:dyDescent="0.3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spans="1:27" ht="20.25" customHeight="1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spans="1:27" ht="20.25" customHeight="1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spans="1:27" ht="20.25" customHeight="1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spans="1:27" ht="20.25" customHeight="1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spans="1:27" ht="20.25" customHeight="1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spans="1:27" ht="20.25" customHeight="1" x14ac:dyDescent="0.3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spans="1:27" ht="20.25" customHeight="1" x14ac:dyDescent="0.3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spans="1:27" ht="20.25" customHeight="1" x14ac:dyDescent="0.3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spans="1:27" ht="20.25" customHeight="1" x14ac:dyDescent="0.3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spans="1:27" ht="20.25" customHeight="1" x14ac:dyDescent="0.3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spans="1:27" ht="20.25" customHeight="1" x14ac:dyDescent="0.3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spans="1:27" ht="20.25" customHeight="1" x14ac:dyDescent="0.3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spans="1:27" ht="20.25" customHeight="1" x14ac:dyDescent="0.3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spans="1:27" ht="20.25" customHeight="1" x14ac:dyDescent="0.3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spans="1:27" ht="20.25" customHeight="1" x14ac:dyDescent="0.3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spans="1:27" ht="20.25" customHeight="1" x14ac:dyDescent="0.3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spans="1:27" ht="20.25" customHeight="1" x14ac:dyDescent="0.3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spans="1:27" ht="20.25" customHeight="1" x14ac:dyDescent="0.3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spans="1:27" ht="20.25" customHeight="1" x14ac:dyDescent="0.3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spans="1:27" ht="20.25" customHeight="1" x14ac:dyDescent="0.3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spans="1:27" ht="20.25" customHeight="1" x14ac:dyDescent="0.3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spans="1:27" ht="20.25" customHeight="1" x14ac:dyDescent="0.3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spans="1:27" ht="20.25" customHeight="1" x14ac:dyDescent="0.3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spans="1:27" ht="20.25" customHeight="1" x14ac:dyDescent="0.3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spans="1:27" ht="20.25" customHeight="1" x14ac:dyDescent="0.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spans="1:27" ht="20.25" customHeight="1" x14ac:dyDescent="0.3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spans="1:27" ht="20.25" customHeight="1" x14ac:dyDescent="0.3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spans="1:27" ht="20.25" customHeight="1" x14ac:dyDescent="0.3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spans="1:27" ht="20.25" customHeight="1" x14ac:dyDescent="0.3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spans="1:27" ht="20.25" customHeight="1" x14ac:dyDescent="0.3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spans="1:27" ht="20.25" customHeight="1" x14ac:dyDescent="0.3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spans="1:27" ht="20.25" customHeight="1" x14ac:dyDescent="0.3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spans="1:27" ht="20.25" customHeight="1" x14ac:dyDescent="0.3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spans="1:27" ht="20.25" customHeight="1" x14ac:dyDescent="0.3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spans="1:27" ht="20.25" customHeight="1" x14ac:dyDescent="0.3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spans="1:27" ht="20.25" customHeight="1" x14ac:dyDescent="0.3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spans="1:27" ht="20.25" customHeight="1" x14ac:dyDescent="0.3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spans="1:27" ht="20.25" customHeight="1" x14ac:dyDescent="0.3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spans="1:27" ht="20.25" customHeight="1" x14ac:dyDescent="0.3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spans="1:27" ht="20.25" customHeight="1" x14ac:dyDescent="0.3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spans="1:27" ht="20.25" customHeight="1" x14ac:dyDescent="0.3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spans="1:27" ht="20.25" customHeight="1" x14ac:dyDescent="0.3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spans="1:27" ht="20.25" customHeight="1" x14ac:dyDescent="0.3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spans="1:27" ht="20.25" customHeight="1" x14ac:dyDescent="0.3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spans="1:27" ht="20.25" customHeight="1" x14ac:dyDescent="0.3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spans="1:27" ht="20.25" customHeight="1" x14ac:dyDescent="0.3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spans="1:27" ht="20.25" customHeight="1" x14ac:dyDescent="0.3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spans="1:27" ht="20.25" customHeight="1" x14ac:dyDescent="0.3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spans="1:27" ht="20.25" customHeight="1" x14ac:dyDescent="0.3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spans="1:27" ht="20.25" customHeight="1" x14ac:dyDescent="0.3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spans="1:27" ht="20.25" customHeight="1" x14ac:dyDescent="0.3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spans="1:27" ht="20.25" customHeight="1" x14ac:dyDescent="0.3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spans="1:27" ht="20.25" customHeight="1" x14ac:dyDescent="0.3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spans="1:27" ht="20.25" customHeight="1" x14ac:dyDescent="0.3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spans="1:27" ht="20.25" customHeight="1" x14ac:dyDescent="0.3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spans="1:27" ht="20.25" customHeight="1" x14ac:dyDescent="0.3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spans="1:27" ht="20.25" customHeight="1" x14ac:dyDescent="0.3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spans="1:27" ht="20.25" customHeight="1" x14ac:dyDescent="0.3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spans="1:27" ht="20.25" customHeight="1" x14ac:dyDescent="0.3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spans="1:27" ht="20.25" customHeight="1" x14ac:dyDescent="0.3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spans="1:27" ht="20.25" customHeight="1" x14ac:dyDescent="0.3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spans="1:27" ht="20.25" customHeight="1" x14ac:dyDescent="0.3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spans="1:27" ht="20.25" customHeight="1" x14ac:dyDescent="0.3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spans="1:27" ht="20.25" customHeight="1" x14ac:dyDescent="0.3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spans="1:27" ht="20.25" customHeight="1" x14ac:dyDescent="0.3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spans="1:27" ht="20.25" customHeight="1" x14ac:dyDescent="0.3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spans="1:27" ht="20.25" customHeight="1" x14ac:dyDescent="0.3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spans="1:27" ht="20.25" customHeight="1" x14ac:dyDescent="0.3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spans="1:27" ht="20.25" customHeight="1" x14ac:dyDescent="0.3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spans="1:27" ht="20.25" customHeight="1" x14ac:dyDescent="0.3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spans="1:27" ht="20.25" customHeight="1" x14ac:dyDescent="0.3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spans="1:27" ht="20.25" customHeight="1" x14ac:dyDescent="0.3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spans="1:27" ht="20.25" customHeight="1" x14ac:dyDescent="0.3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spans="1:27" ht="20.25" customHeight="1" x14ac:dyDescent="0.3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spans="1:27" ht="20.25" customHeight="1" x14ac:dyDescent="0.3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spans="1:27" ht="20.25" customHeight="1" x14ac:dyDescent="0.3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spans="1:27" ht="20.25" customHeight="1" x14ac:dyDescent="0.3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spans="1:27" ht="20.25" customHeight="1" x14ac:dyDescent="0.3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spans="1:27" ht="20.25" customHeight="1" x14ac:dyDescent="0.3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spans="1:27" ht="20.25" customHeight="1" x14ac:dyDescent="0.3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spans="1:27" ht="20.25" customHeight="1" x14ac:dyDescent="0.3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spans="1:27" ht="20.25" customHeight="1" x14ac:dyDescent="0.3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spans="1:27" ht="20.25" customHeight="1" x14ac:dyDescent="0.3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spans="1:27" ht="20.25" customHeight="1" x14ac:dyDescent="0.3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spans="1:27" ht="20.25" customHeight="1" x14ac:dyDescent="0.3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spans="1:27" ht="20.25" customHeight="1" x14ac:dyDescent="0.3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spans="1:27" ht="20.25" customHeight="1" x14ac:dyDescent="0.3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spans="1:27" ht="20.25" customHeight="1" x14ac:dyDescent="0.3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spans="1:27" ht="20.25" customHeight="1" x14ac:dyDescent="0.3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spans="1:27" ht="20.25" customHeight="1" x14ac:dyDescent="0.3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spans="1:27" ht="20.25" customHeight="1" x14ac:dyDescent="0.3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spans="1:27" ht="20.25" customHeight="1" x14ac:dyDescent="0.3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spans="1:27" ht="20.25" customHeight="1" x14ac:dyDescent="0.3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spans="1:27" ht="20.25" customHeight="1" x14ac:dyDescent="0.3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spans="1:27" ht="20.25" customHeight="1" x14ac:dyDescent="0.3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spans="1:27" ht="20.25" customHeight="1" x14ac:dyDescent="0.3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spans="1:27" ht="20.25" customHeight="1" x14ac:dyDescent="0.3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spans="1:27" ht="20.25" customHeight="1" x14ac:dyDescent="0.3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spans="1:27" ht="20.25" customHeight="1" x14ac:dyDescent="0.3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20.25" customHeight="1" x14ac:dyDescent="0.3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spans="1:27" ht="20.25" customHeight="1" x14ac:dyDescent="0.3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spans="1:27" ht="20.25" customHeight="1" x14ac:dyDescent="0.3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spans="1:27" ht="20.25" customHeight="1" x14ac:dyDescent="0.3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spans="1:27" ht="20.25" customHeight="1" x14ac:dyDescent="0.3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spans="1:27" ht="20.25" customHeight="1" x14ac:dyDescent="0.3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spans="1:27" ht="20.25" customHeight="1" x14ac:dyDescent="0.3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spans="1:27" ht="20.25" customHeight="1" x14ac:dyDescent="0.3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spans="1:27" ht="20.25" customHeight="1" x14ac:dyDescent="0.3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spans="1:27" ht="20.25" customHeight="1" x14ac:dyDescent="0.3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spans="1:27" ht="20.25" customHeight="1" x14ac:dyDescent="0.3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spans="1:27" ht="20.25" customHeight="1" x14ac:dyDescent="0.3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spans="1:27" ht="20.25" customHeight="1" x14ac:dyDescent="0.3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spans="1:27" ht="20.25" customHeight="1" x14ac:dyDescent="0.3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spans="1:27" ht="20.25" customHeight="1" x14ac:dyDescent="0.3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spans="1:27" ht="20.25" customHeight="1" x14ac:dyDescent="0.3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20.25" customHeight="1" x14ac:dyDescent="0.3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spans="1:27" ht="20.25" customHeight="1" x14ac:dyDescent="0.3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spans="1:27" ht="20.25" customHeight="1" x14ac:dyDescent="0.3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spans="1:27" ht="20.25" customHeight="1" x14ac:dyDescent="0.3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spans="1:27" ht="20.25" customHeight="1" x14ac:dyDescent="0.3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spans="1:27" ht="20.25" customHeight="1" x14ac:dyDescent="0.3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spans="1:27" ht="20.25" customHeight="1" x14ac:dyDescent="0.3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spans="1:27" ht="20.25" customHeight="1" x14ac:dyDescent="0.3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spans="1:27" ht="20.25" customHeight="1" x14ac:dyDescent="0.3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spans="1:27" ht="20.25" customHeight="1" x14ac:dyDescent="0.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spans="1:27" ht="20.25" customHeight="1" x14ac:dyDescent="0.3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spans="1:27" ht="20.25" customHeight="1" x14ac:dyDescent="0.3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spans="1:27" ht="20.25" customHeight="1" x14ac:dyDescent="0.3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spans="1:27" ht="20.25" customHeight="1" x14ac:dyDescent="0.3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spans="1:27" ht="20.25" customHeight="1" x14ac:dyDescent="0.3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spans="1:27" ht="20.25" customHeight="1" x14ac:dyDescent="0.3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spans="1:27" ht="20.25" customHeight="1" x14ac:dyDescent="0.3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spans="1:27" ht="20.25" customHeight="1" x14ac:dyDescent="0.3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20.25" customHeight="1" x14ac:dyDescent="0.3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spans="1:27" ht="20.25" customHeight="1" x14ac:dyDescent="0.3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spans="1:27" ht="20.25" customHeight="1" x14ac:dyDescent="0.3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spans="1:27" ht="20.25" customHeight="1" x14ac:dyDescent="0.3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spans="1:27" ht="20.25" customHeight="1" x14ac:dyDescent="0.3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ht="20.25" customHeight="1" x14ac:dyDescent="0.3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ht="20.25" customHeight="1" x14ac:dyDescent="0.3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ht="20.25" customHeight="1" x14ac:dyDescent="0.3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ht="20.25" customHeight="1" x14ac:dyDescent="0.3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ht="20.25" customHeight="1" x14ac:dyDescent="0.3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ht="20.25" customHeight="1" x14ac:dyDescent="0.3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ht="20.25" customHeight="1" x14ac:dyDescent="0.3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ht="20.25" customHeight="1" x14ac:dyDescent="0.3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ht="20.25" customHeight="1" x14ac:dyDescent="0.3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ht="20.25" customHeight="1" x14ac:dyDescent="0.3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ht="20.25" customHeight="1" x14ac:dyDescent="0.3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ht="20.25" customHeight="1" x14ac:dyDescent="0.3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ht="20.25" customHeight="1" x14ac:dyDescent="0.3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ht="20.25" customHeight="1" x14ac:dyDescent="0.3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ht="20.25" customHeight="1" x14ac:dyDescent="0.3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ht="20.25" customHeight="1" x14ac:dyDescent="0.3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ht="20.25" customHeight="1" x14ac:dyDescent="0.3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ht="20.25" customHeight="1" x14ac:dyDescent="0.3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ht="20.25" customHeight="1" x14ac:dyDescent="0.3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ht="20.25" customHeight="1" x14ac:dyDescent="0.3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ht="20.25" customHeight="1" x14ac:dyDescent="0.3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spans="1:27" ht="20.25" customHeight="1" x14ac:dyDescent="0.3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spans="1:27" ht="20.25" customHeight="1" x14ac:dyDescent="0.3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spans="1:27" ht="20.25" customHeight="1" x14ac:dyDescent="0.3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spans="1:27" ht="20.25" customHeight="1" x14ac:dyDescent="0.3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spans="1:27" ht="20.25" customHeight="1" x14ac:dyDescent="0.3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spans="1:27" ht="20.25" customHeight="1" x14ac:dyDescent="0.3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spans="1:27" ht="20.25" customHeight="1" x14ac:dyDescent="0.3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spans="1:27" ht="20.25" customHeight="1" x14ac:dyDescent="0.3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spans="1:27" ht="20.25" customHeight="1" x14ac:dyDescent="0.3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spans="1:27" ht="20.25" customHeight="1" x14ac:dyDescent="0.3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spans="1:27" ht="20.25" customHeight="1" x14ac:dyDescent="0.3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spans="1:27" ht="20.25" customHeight="1" x14ac:dyDescent="0.3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spans="1:27" ht="20.25" customHeight="1" x14ac:dyDescent="0.3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spans="1:27" ht="20.25" customHeight="1" x14ac:dyDescent="0.3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spans="1:27" ht="20.25" customHeight="1" x14ac:dyDescent="0.3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spans="1:27" ht="20.25" customHeight="1" x14ac:dyDescent="0.3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spans="1:27" ht="20.25" customHeight="1" x14ac:dyDescent="0.3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spans="1:27" ht="20.25" customHeight="1" x14ac:dyDescent="0.3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spans="1:27" ht="20.25" customHeight="1" x14ac:dyDescent="0.3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spans="1:27" ht="20.25" customHeight="1" x14ac:dyDescent="0.3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spans="1:27" ht="20.25" customHeight="1" x14ac:dyDescent="0.3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spans="1:27" ht="20.25" customHeight="1" x14ac:dyDescent="0.3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spans="1:27" ht="20.25" customHeight="1" x14ac:dyDescent="0.3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spans="1:27" ht="20.25" customHeight="1" x14ac:dyDescent="0.3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spans="1:27" ht="20.25" customHeight="1" x14ac:dyDescent="0.3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spans="1:27" ht="20.25" customHeight="1" x14ac:dyDescent="0.3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spans="1:27" ht="20.25" customHeight="1" x14ac:dyDescent="0.3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spans="1:27" ht="20.25" customHeight="1" x14ac:dyDescent="0.3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spans="1:27" ht="20.25" customHeight="1" x14ac:dyDescent="0.3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spans="1:27" ht="20.25" customHeight="1" x14ac:dyDescent="0.3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spans="1:27" ht="20.25" customHeight="1" x14ac:dyDescent="0.3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spans="1:27" ht="20.25" customHeight="1" x14ac:dyDescent="0.3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spans="1:27" ht="20.25" customHeight="1" x14ac:dyDescent="0.3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spans="1:27" ht="20.25" customHeight="1" x14ac:dyDescent="0.3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spans="1:27" ht="20.25" customHeight="1" x14ac:dyDescent="0.3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spans="1:27" ht="20.25" customHeight="1" x14ac:dyDescent="0.3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spans="1:27" ht="20.25" customHeight="1" x14ac:dyDescent="0.3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spans="1:27" ht="20.25" customHeight="1" x14ac:dyDescent="0.3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spans="1:27" ht="20.25" customHeight="1" x14ac:dyDescent="0.3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spans="1:27" ht="20.25" customHeight="1" x14ac:dyDescent="0.3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spans="1:27" ht="20.25" customHeight="1" x14ac:dyDescent="0.3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spans="1:27" ht="20.25" customHeight="1" x14ac:dyDescent="0.3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spans="1:27" ht="20.25" customHeight="1" x14ac:dyDescent="0.3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spans="1:27" ht="20.25" customHeight="1" x14ac:dyDescent="0.3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spans="1:27" ht="20.25" customHeight="1" x14ac:dyDescent="0.3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spans="1:27" ht="20.25" customHeight="1" x14ac:dyDescent="0.3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spans="1:27" ht="20.25" customHeight="1" x14ac:dyDescent="0.3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spans="1:27" ht="20.25" customHeight="1" x14ac:dyDescent="0.3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spans="1:27" ht="20.25" customHeight="1" x14ac:dyDescent="0.3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spans="1:27" ht="20.25" customHeight="1" x14ac:dyDescent="0.3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spans="1:27" ht="20.25" customHeight="1" x14ac:dyDescent="0.3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spans="1:27" ht="20.25" customHeight="1" x14ac:dyDescent="0.3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spans="1:27" ht="20.25" customHeight="1" x14ac:dyDescent="0.3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spans="1:27" ht="20.25" customHeight="1" x14ac:dyDescent="0.3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spans="1:27" ht="20.25" customHeight="1" x14ac:dyDescent="0.3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spans="1:27" ht="20.25" customHeight="1" x14ac:dyDescent="0.3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spans="1:27" ht="20.25" customHeight="1" x14ac:dyDescent="0.3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spans="1:27" ht="20.25" customHeight="1" x14ac:dyDescent="0.3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spans="1:27" ht="20.25" customHeight="1" x14ac:dyDescent="0.3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spans="1:27" ht="20.25" customHeight="1" x14ac:dyDescent="0.3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spans="1:27" ht="20.25" customHeight="1" x14ac:dyDescent="0.3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spans="1:27" ht="20.25" customHeight="1" x14ac:dyDescent="0.3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spans="1:27" ht="20.25" customHeight="1" x14ac:dyDescent="0.3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spans="1:27" ht="20.25" customHeight="1" x14ac:dyDescent="0.3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spans="1:27" ht="20.25" customHeight="1" x14ac:dyDescent="0.3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spans="1:27" ht="20.25" customHeight="1" x14ac:dyDescent="0.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spans="1:27" ht="20.25" customHeight="1" x14ac:dyDescent="0.3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spans="1:27" ht="20.25" customHeight="1" x14ac:dyDescent="0.3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spans="1:27" ht="20.25" customHeight="1" x14ac:dyDescent="0.3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spans="1:27" ht="20.25" customHeight="1" x14ac:dyDescent="0.3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spans="1:27" ht="20.25" customHeight="1" x14ac:dyDescent="0.3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spans="1:27" ht="20.25" customHeight="1" x14ac:dyDescent="0.3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spans="1:27" ht="20.25" customHeight="1" x14ac:dyDescent="0.3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spans="1:27" ht="20.25" customHeight="1" x14ac:dyDescent="0.3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spans="1:27" ht="20.25" customHeight="1" x14ac:dyDescent="0.3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spans="1:27" ht="20.25" customHeight="1" x14ac:dyDescent="0.3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spans="1:27" ht="20.25" customHeight="1" x14ac:dyDescent="0.3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spans="1:27" ht="20.25" customHeight="1" x14ac:dyDescent="0.3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spans="1:27" ht="20.25" customHeight="1" x14ac:dyDescent="0.3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spans="1:27" ht="20.25" customHeight="1" x14ac:dyDescent="0.3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spans="1:27" ht="20.25" customHeight="1" x14ac:dyDescent="0.3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spans="1:27" ht="20.25" customHeight="1" x14ac:dyDescent="0.3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spans="1:27" ht="20.25" customHeight="1" x14ac:dyDescent="0.3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spans="1:27" ht="20.25" customHeight="1" x14ac:dyDescent="0.3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spans="1:27" ht="20.25" customHeight="1" x14ac:dyDescent="0.3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spans="1:27" ht="20.25" customHeight="1" x14ac:dyDescent="0.3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spans="1:27" ht="20.25" customHeight="1" x14ac:dyDescent="0.3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spans="1:27" ht="20.25" customHeight="1" x14ac:dyDescent="0.3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spans="1:27" ht="20.25" customHeight="1" x14ac:dyDescent="0.3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spans="1:27" ht="20.25" customHeight="1" x14ac:dyDescent="0.3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spans="1:27" ht="20.25" customHeight="1" x14ac:dyDescent="0.3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spans="1:27" ht="20.25" customHeight="1" x14ac:dyDescent="0.3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spans="1:27" ht="20.25" customHeight="1" x14ac:dyDescent="0.3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spans="1:27" ht="20.25" customHeight="1" x14ac:dyDescent="0.3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spans="1:27" ht="20.25" customHeight="1" x14ac:dyDescent="0.3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spans="1:27" ht="20.25" customHeight="1" x14ac:dyDescent="0.3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spans="1:27" ht="20.25" customHeight="1" x14ac:dyDescent="0.3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spans="1:27" ht="20.25" customHeight="1" x14ac:dyDescent="0.3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spans="1:27" ht="20.25" customHeight="1" x14ac:dyDescent="0.3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spans="1:27" ht="20.25" customHeight="1" x14ac:dyDescent="0.3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spans="1:27" ht="20.25" customHeight="1" x14ac:dyDescent="0.3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spans="1:27" ht="20.25" customHeight="1" x14ac:dyDescent="0.3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spans="1:27" ht="20.25" customHeight="1" x14ac:dyDescent="0.3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spans="1:27" ht="20.25" customHeight="1" x14ac:dyDescent="0.3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spans="1:27" ht="20.25" customHeight="1" x14ac:dyDescent="0.3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spans="1:27" ht="20.25" customHeight="1" x14ac:dyDescent="0.3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spans="1:27" ht="20.25" customHeight="1" x14ac:dyDescent="0.3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spans="1:27" ht="20.25" customHeight="1" x14ac:dyDescent="0.3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spans="1:27" ht="20.25" customHeight="1" x14ac:dyDescent="0.3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spans="1:27" ht="20.25" customHeight="1" x14ac:dyDescent="0.3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spans="1:27" ht="20.25" customHeight="1" x14ac:dyDescent="0.3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spans="1:27" ht="20.25" customHeight="1" x14ac:dyDescent="0.3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spans="1:27" ht="20.25" customHeight="1" x14ac:dyDescent="0.3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spans="1:27" ht="20.25" customHeight="1" x14ac:dyDescent="0.3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spans="1:27" ht="20.25" customHeight="1" x14ac:dyDescent="0.3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spans="1:27" ht="20.25" customHeight="1" x14ac:dyDescent="0.3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spans="1:27" ht="20.25" customHeight="1" x14ac:dyDescent="0.3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spans="1:27" ht="20.25" customHeight="1" x14ac:dyDescent="0.3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spans="1:27" ht="20.25" customHeight="1" x14ac:dyDescent="0.3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spans="1:27" ht="20.25" customHeight="1" x14ac:dyDescent="0.3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spans="1:27" ht="20.25" customHeight="1" x14ac:dyDescent="0.3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spans="1:27" ht="20.25" customHeight="1" x14ac:dyDescent="0.3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spans="1:27" ht="20.25" customHeight="1" x14ac:dyDescent="0.3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spans="1:27" ht="20.25" customHeight="1" x14ac:dyDescent="0.3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spans="1:27" ht="20.25" customHeight="1" x14ac:dyDescent="0.3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spans="1:27" ht="20.25" customHeight="1" x14ac:dyDescent="0.3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spans="1:27" ht="20.25" customHeight="1" x14ac:dyDescent="0.3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spans="1:27" ht="20.25" customHeight="1" x14ac:dyDescent="0.3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spans="1:27" ht="20.25" customHeight="1" x14ac:dyDescent="0.3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spans="1:27" ht="20.25" customHeight="1" x14ac:dyDescent="0.3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spans="1:27" ht="20.25" customHeight="1" x14ac:dyDescent="0.3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spans="1:27" ht="20.25" customHeight="1" x14ac:dyDescent="0.3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spans="1:27" ht="20.25" customHeight="1" x14ac:dyDescent="0.3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spans="1:27" ht="20.25" customHeight="1" x14ac:dyDescent="0.3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spans="1:27" ht="20.25" customHeight="1" x14ac:dyDescent="0.3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spans="1:27" ht="20.25" customHeight="1" x14ac:dyDescent="0.3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spans="1:27" ht="20.25" customHeight="1" x14ac:dyDescent="0.3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spans="1:27" ht="20.25" customHeight="1" x14ac:dyDescent="0.3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spans="1:27" ht="20.25" customHeight="1" x14ac:dyDescent="0.3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spans="1:27" ht="20.25" customHeight="1" x14ac:dyDescent="0.3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spans="1:27" ht="20.25" customHeight="1" x14ac:dyDescent="0.3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spans="1:27" ht="20.25" customHeight="1" x14ac:dyDescent="0.3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spans="1:27" ht="20.25" customHeight="1" x14ac:dyDescent="0.3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spans="1:27" ht="20.25" customHeight="1" x14ac:dyDescent="0.3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spans="1:27" ht="20.25" customHeight="1" x14ac:dyDescent="0.3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spans="1:27" ht="20.25" customHeight="1" x14ac:dyDescent="0.3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spans="1:27" ht="20.25" customHeight="1" x14ac:dyDescent="0.3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spans="1:27" ht="20.25" customHeight="1" x14ac:dyDescent="0.3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spans="1:27" ht="20.25" customHeight="1" x14ac:dyDescent="0.3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spans="1:27" ht="20.25" customHeight="1" x14ac:dyDescent="0.3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spans="1:27" ht="20.25" customHeight="1" x14ac:dyDescent="0.3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spans="1:27" ht="20.25" customHeight="1" x14ac:dyDescent="0.3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spans="1:27" ht="20.25" customHeight="1" x14ac:dyDescent="0.3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spans="1:27" ht="20.25" customHeight="1" x14ac:dyDescent="0.3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spans="1:27" ht="20.25" customHeight="1" x14ac:dyDescent="0.3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spans="1:27" ht="20.25" customHeight="1" x14ac:dyDescent="0.3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spans="1:27" ht="20.25" customHeight="1" x14ac:dyDescent="0.3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spans="1:27" ht="20.25" customHeight="1" x14ac:dyDescent="0.3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spans="1:27" ht="20.25" customHeight="1" x14ac:dyDescent="0.3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spans="1:27" ht="20.25" customHeight="1" x14ac:dyDescent="0.3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spans="1:27" ht="20.25" customHeight="1" x14ac:dyDescent="0.3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spans="1:27" ht="20.25" customHeight="1" x14ac:dyDescent="0.3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spans="1:27" ht="20.25" customHeight="1" x14ac:dyDescent="0.3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spans="1:27" ht="20.25" customHeight="1" x14ac:dyDescent="0.3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spans="1:27" ht="20.25" customHeight="1" x14ac:dyDescent="0.3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spans="1:27" ht="20.25" customHeight="1" x14ac:dyDescent="0.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spans="1:27" ht="20.25" customHeight="1" x14ac:dyDescent="0.3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spans="1:27" ht="20.25" customHeight="1" x14ac:dyDescent="0.3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spans="1:27" ht="20.25" customHeight="1" x14ac:dyDescent="0.3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spans="1:27" ht="20.25" customHeight="1" x14ac:dyDescent="0.3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spans="1:27" ht="20.25" customHeight="1" x14ac:dyDescent="0.3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spans="1:27" ht="20.25" customHeight="1" x14ac:dyDescent="0.3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spans="1:27" ht="20.25" customHeight="1" x14ac:dyDescent="0.3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spans="1:27" ht="20.25" customHeight="1" x14ac:dyDescent="0.3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spans="1:27" ht="20.25" customHeight="1" x14ac:dyDescent="0.3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spans="1:27" ht="20.25" customHeight="1" x14ac:dyDescent="0.3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spans="1:27" ht="20.25" customHeight="1" x14ac:dyDescent="0.3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spans="1:27" ht="20.25" customHeight="1" x14ac:dyDescent="0.3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spans="1:27" ht="20.25" customHeight="1" x14ac:dyDescent="0.3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spans="1:27" ht="20.25" customHeight="1" x14ac:dyDescent="0.3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spans="1:27" ht="20.25" customHeight="1" x14ac:dyDescent="0.3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spans="1:27" ht="20.25" customHeight="1" x14ac:dyDescent="0.3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spans="1:27" ht="20.25" customHeight="1" x14ac:dyDescent="0.3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spans="1:27" ht="20.25" customHeight="1" x14ac:dyDescent="0.3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spans="1:27" ht="20.25" customHeight="1" x14ac:dyDescent="0.3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spans="1:27" ht="20.25" customHeight="1" x14ac:dyDescent="0.3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spans="1:27" ht="20.25" customHeight="1" x14ac:dyDescent="0.3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spans="1:27" ht="20.25" customHeight="1" x14ac:dyDescent="0.3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spans="1:27" ht="20.25" customHeight="1" x14ac:dyDescent="0.3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spans="1:27" ht="20.25" customHeight="1" x14ac:dyDescent="0.3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spans="1:27" ht="20.25" customHeight="1" x14ac:dyDescent="0.3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spans="1:27" ht="20.25" customHeight="1" x14ac:dyDescent="0.3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spans="1:27" ht="20.25" customHeight="1" x14ac:dyDescent="0.3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spans="1:27" ht="20.25" customHeight="1" x14ac:dyDescent="0.3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spans="1:27" ht="20.25" customHeight="1" x14ac:dyDescent="0.3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spans="1:27" ht="20.25" customHeight="1" x14ac:dyDescent="0.3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spans="1:27" ht="20.25" customHeight="1" x14ac:dyDescent="0.3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spans="1:27" ht="20.25" customHeight="1" x14ac:dyDescent="0.3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spans="1:27" ht="20.25" customHeight="1" x14ac:dyDescent="0.3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spans="1:27" ht="20.25" customHeight="1" x14ac:dyDescent="0.3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spans="1:27" ht="20.25" customHeight="1" x14ac:dyDescent="0.3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spans="1:27" ht="20.25" customHeight="1" x14ac:dyDescent="0.3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spans="1:27" ht="20.25" customHeight="1" x14ac:dyDescent="0.3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spans="1:27" ht="20.25" customHeight="1" x14ac:dyDescent="0.3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spans="1:27" ht="20.25" customHeight="1" x14ac:dyDescent="0.3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spans="1:27" ht="20.25" customHeight="1" x14ac:dyDescent="0.3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spans="1:27" ht="20.25" customHeight="1" x14ac:dyDescent="0.3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spans="1:27" ht="20.25" customHeight="1" x14ac:dyDescent="0.3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spans="1:27" ht="20.25" customHeight="1" x14ac:dyDescent="0.3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spans="1:27" ht="20.25" customHeight="1" x14ac:dyDescent="0.3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spans="1:27" ht="20.25" customHeight="1" x14ac:dyDescent="0.3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spans="1:27" ht="20.25" customHeight="1" x14ac:dyDescent="0.3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spans="1:27" ht="20.25" customHeight="1" x14ac:dyDescent="0.3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spans="1:27" ht="20.25" customHeight="1" x14ac:dyDescent="0.3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spans="1:27" ht="20.25" customHeight="1" x14ac:dyDescent="0.3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spans="1:27" ht="20.25" customHeight="1" x14ac:dyDescent="0.3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spans="1:27" ht="20.25" customHeight="1" x14ac:dyDescent="0.3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spans="1:27" ht="20.25" customHeight="1" x14ac:dyDescent="0.3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spans="1:27" ht="20.25" customHeight="1" x14ac:dyDescent="0.3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spans="1:27" ht="20.25" customHeight="1" x14ac:dyDescent="0.3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spans="1:27" ht="20.25" customHeight="1" x14ac:dyDescent="0.3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spans="1:27" ht="20.25" customHeight="1" x14ac:dyDescent="0.3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spans="1:27" ht="20.25" customHeight="1" x14ac:dyDescent="0.3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spans="1:27" ht="20.25" customHeight="1" x14ac:dyDescent="0.3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spans="1:27" ht="20.25" customHeight="1" x14ac:dyDescent="0.3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spans="1:27" ht="20.25" customHeight="1" x14ac:dyDescent="0.3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spans="1:27" ht="20.25" customHeight="1" x14ac:dyDescent="0.3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spans="1:27" ht="20.25" customHeight="1" x14ac:dyDescent="0.3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  <row r="998" spans="1:27" ht="20.25" customHeight="1" x14ac:dyDescent="0.3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</row>
    <row r="999" spans="1:27" ht="20.25" customHeight="1" x14ac:dyDescent="0.3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</row>
    <row r="1000" spans="1:27" ht="20.25" customHeight="1" x14ac:dyDescent="0.3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</row>
    <row r="1001" spans="1:27" ht="20.25" customHeight="1" x14ac:dyDescent="0.35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</row>
  </sheetData>
  <mergeCells count="22">
    <mergeCell ref="A1:C1"/>
    <mergeCell ref="A2:L2"/>
    <mergeCell ref="A3:L3"/>
    <mergeCell ref="F15:H15"/>
    <mergeCell ref="F16:H16"/>
    <mergeCell ref="I16:I18"/>
    <mergeCell ref="J16:J18"/>
    <mergeCell ref="K16:K18"/>
    <mergeCell ref="A24:B24"/>
    <mergeCell ref="A25:B25"/>
    <mergeCell ref="A26:B26"/>
    <mergeCell ref="A30:B30"/>
    <mergeCell ref="A59:L59"/>
    <mergeCell ref="A22:B22"/>
    <mergeCell ref="A23:B23"/>
    <mergeCell ref="F17:H17"/>
    <mergeCell ref="A18:B18"/>
    <mergeCell ref="A19:B19"/>
    <mergeCell ref="A20:B20"/>
    <mergeCell ref="A21:B21"/>
    <mergeCell ref="D16:D17"/>
    <mergeCell ref="E16:E18"/>
  </mergeCells>
  <printOptions horizontalCentered="1" verticalCentered="1"/>
  <pageMargins left="0.25" right="0.25" top="0.5" bottom="0.5" header="0" footer="0"/>
  <pageSetup orientation="landscape"/>
  <headerFooter>
    <oddFooter>&amp;R&amp;F.xls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9"/>
  <sheetViews>
    <sheetView zoomScale="60" zoomScaleNormal="60" workbookViewId="0">
      <selection activeCell="L23" sqref="L23"/>
    </sheetView>
  </sheetViews>
  <sheetFormatPr defaultColWidth="12.5703125" defaultRowHeight="15" customHeight="1" x14ac:dyDescent="0.35"/>
  <cols>
    <col min="1" max="1" width="25.7109375" style="31" customWidth="1"/>
    <col min="2" max="2" width="35.7109375" style="31" customWidth="1"/>
    <col min="3" max="3" width="21.42578125" style="31" customWidth="1"/>
    <col min="4" max="4" width="29.85546875" style="31" customWidth="1"/>
    <col min="5" max="5" width="35.28515625" style="31" customWidth="1"/>
    <col min="6" max="7" width="33.7109375" style="31" customWidth="1"/>
    <col min="8" max="8" width="39.42578125" style="31" bestFit="1" customWidth="1"/>
    <col min="9" max="9" width="37.28515625" style="31" customWidth="1"/>
    <col min="10" max="12" width="33.7109375" style="31" customWidth="1"/>
    <col min="13" max="13" width="31.42578125" style="31" customWidth="1"/>
    <col min="14" max="14" width="30.28515625" style="31" customWidth="1"/>
    <col min="15" max="15" width="22.42578125" style="31" customWidth="1"/>
    <col min="16" max="27" width="9.140625" style="31" customWidth="1"/>
    <col min="28" max="16384" width="12.5703125" style="31"/>
  </cols>
  <sheetData>
    <row r="1" spans="1:27" ht="20.25" customHeight="1" x14ac:dyDescent="0.35">
      <c r="A1" s="346" t="s">
        <v>0</v>
      </c>
      <c r="B1" s="345"/>
      <c r="C1" s="345"/>
      <c r="D1" s="28"/>
      <c r="E1" s="28"/>
      <c r="F1" s="29"/>
      <c r="G1" s="29"/>
      <c r="H1" s="28"/>
      <c r="I1" s="28"/>
      <c r="J1" s="28"/>
      <c r="K1" s="28"/>
      <c r="L1" s="28"/>
      <c r="M1" s="28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20.25" customHeight="1" x14ac:dyDescent="0.35">
      <c r="A2" s="347" t="s">
        <v>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28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0.25" customHeight="1" x14ac:dyDescent="0.35">
      <c r="A3" s="348" t="s">
        <v>86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28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20.25" customHeight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20.25" customHeight="1" x14ac:dyDescent="0.35">
      <c r="A5" s="33"/>
      <c r="B5" s="33"/>
      <c r="C5" s="33"/>
      <c r="D5" s="33"/>
      <c r="E5" s="33"/>
      <c r="F5" s="33"/>
      <c r="G5" s="33"/>
      <c r="H5" s="33" t="s">
        <v>5</v>
      </c>
      <c r="I5" s="129">
        <f>Overall!$J$6</f>
        <v>0</v>
      </c>
      <c r="J5" s="34"/>
      <c r="K5" s="30"/>
      <c r="L5" s="14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0.25" customHeight="1" x14ac:dyDescent="0.35">
      <c r="A6" s="33"/>
      <c r="B6" s="365"/>
      <c r="C6" s="345"/>
      <c r="D6" s="37"/>
      <c r="E6" s="37"/>
      <c r="F6" s="33"/>
      <c r="G6" s="33"/>
      <c r="H6" s="33" t="s">
        <v>4</v>
      </c>
      <c r="I6" s="141" t="str">
        <f>Overall!$J$5</f>
        <v>T32-CA000295-20</v>
      </c>
      <c r="J6" s="142"/>
      <c r="K6" s="30"/>
      <c r="L6" s="143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0.25" customHeight="1" x14ac:dyDescent="0.35">
      <c r="A7" s="37"/>
      <c r="B7" s="37"/>
      <c r="C7" s="37"/>
      <c r="D7" s="37"/>
      <c r="E7" s="37"/>
      <c r="F7" s="33"/>
      <c r="G7" s="33"/>
      <c r="H7" s="144" t="s">
        <v>87</v>
      </c>
      <c r="I7" s="210"/>
      <c r="J7" s="142"/>
      <c r="K7" s="33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20.25" customHeight="1" x14ac:dyDescent="0.35">
      <c r="A8" s="37"/>
      <c r="B8" s="37"/>
      <c r="C8" s="37"/>
      <c r="D8" s="37"/>
      <c r="E8" s="37"/>
      <c r="F8" s="33"/>
      <c r="G8" s="33"/>
      <c r="H8" s="33" t="s">
        <v>7</v>
      </c>
      <c r="I8" s="141" t="str">
        <f>Overall!$J$7</f>
        <v>Smith</v>
      </c>
      <c r="J8" s="29"/>
      <c r="K8" s="30"/>
      <c r="L8" s="38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20.25" customHeight="1" x14ac:dyDescent="0.35">
      <c r="A9" s="41"/>
      <c r="B9" s="41"/>
      <c r="C9" s="42"/>
      <c r="D9" s="37"/>
      <c r="E9" s="37"/>
      <c r="F9" s="37"/>
      <c r="G9" s="37"/>
      <c r="H9" s="33"/>
      <c r="I9" s="29"/>
      <c r="J9" s="29"/>
      <c r="K9" s="37"/>
      <c r="L9" s="37"/>
      <c r="M9" s="37"/>
      <c r="N9" s="37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0.25" customHeight="1" x14ac:dyDescent="0.35">
      <c r="A10" s="40" t="s">
        <v>88</v>
      </c>
      <c r="B10" s="34"/>
      <c r="C10" s="42"/>
      <c r="D10" s="37"/>
      <c r="E10" s="37"/>
      <c r="F10" s="37"/>
      <c r="G10" s="37"/>
      <c r="H10" s="37"/>
      <c r="I10" s="43"/>
      <c r="J10" s="43"/>
      <c r="K10" s="37"/>
      <c r="L10" s="37"/>
      <c r="M10" s="37"/>
      <c r="N10" s="37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20.25" customHeight="1" x14ac:dyDescent="0.35">
      <c r="A11" s="41"/>
      <c r="B11" s="41"/>
      <c r="C11" s="3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20.25" customHeight="1" x14ac:dyDescent="0.35">
      <c r="A12" s="45"/>
      <c r="B12" s="45"/>
      <c r="C12" s="4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20.25" customHeight="1" x14ac:dyDescent="0.35">
      <c r="A13" s="46"/>
      <c r="B13" s="47"/>
      <c r="C13" s="48"/>
      <c r="D13" s="49" t="s">
        <v>15</v>
      </c>
      <c r="E13" s="49" t="s">
        <v>16</v>
      </c>
      <c r="F13" s="349" t="s">
        <v>17</v>
      </c>
      <c r="G13" s="349"/>
      <c r="H13" s="334"/>
      <c r="I13" s="51" t="s">
        <v>17</v>
      </c>
      <c r="J13" s="51" t="s">
        <v>18</v>
      </c>
      <c r="K13" s="51" t="s">
        <v>19</v>
      </c>
      <c r="L13" s="51" t="s">
        <v>20</v>
      </c>
      <c r="M13" s="51" t="s">
        <v>89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20.25" customHeight="1" x14ac:dyDescent="0.35">
      <c r="A14" s="52"/>
      <c r="B14" s="53"/>
      <c r="C14" s="38"/>
      <c r="D14" s="341" t="s">
        <v>21</v>
      </c>
      <c r="E14" s="341" t="s">
        <v>22</v>
      </c>
      <c r="F14" s="350" t="s">
        <v>23</v>
      </c>
      <c r="G14" s="350"/>
      <c r="H14" s="334"/>
      <c r="I14" s="354" t="s">
        <v>24</v>
      </c>
      <c r="J14" s="354" t="s">
        <v>90</v>
      </c>
      <c r="K14" s="354" t="s">
        <v>25</v>
      </c>
      <c r="L14" s="354" t="s">
        <v>26</v>
      </c>
      <c r="M14" s="55" t="s">
        <v>27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ht="59.25" customHeight="1" x14ac:dyDescent="0.35">
      <c r="A15" s="56"/>
      <c r="B15" s="30"/>
      <c r="C15" s="30"/>
      <c r="D15" s="342"/>
      <c r="E15" s="342"/>
      <c r="F15" s="335" t="s">
        <v>28</v>
      </c>
      <c r="G15" s="335"/>
      <c r="H15" s="334"/>
      <c r="I15" s="356"/>
      <c r="J15" s="356"/>
      <c r="K15" s="356"/>
      <c r="L15" s="356"/>
      <c r="M15" s="5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20.25" customHeight="1" x14ac:dyDescent="0.35">
      <c r="A16" s="336" t="s">
        <v>29</v>
      </c>
      <c r="B16" s="334"/>
      <c r="C16" s="58" t="s">
        <v>91</v>
      </c>
      <c r="D16" s="59" t="s">
        <v>31</v>
      </c>
      <c r="E16" s="59"/>
      <c r="F16" s="60"/>
      <c r="G16" s="60"/>
      <c r="H16" s="61"/>
      <c r="I16" s="61"/>
      <c r="J16" s="61"/>
      <c r="K16" s="61"/>
      <c r="L16" s="61"/>
      <c r="M16" s="6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20.25" customHeight="1" x14ac:dyDescent="0.35">
      <c r="A17" s="336"/>
      <c r="B17" s="334"/>
      <c r="C17" s="62"/>
      <c r="D17" s="145">
        <f>Overall!J8</f>
        <v>45838</v>
      </c>
      <c r="E17" s="145"/>
      <c r="F17" s="146" t="s">
        <v>92</v>
      </c>
      <c r="G17" s="55" t="s">
        <v>93</v>
      </c>
      <c r="H17" s="55" t="s">
        <v>94</v>
      </c>
      <c r="I17" s="55" t="s">
        <v>95</v>
      </c>
      <c r="J17" s="55" t="s">
        <v>96</v>
      </c>
      <c r="K17" s="55" t="s">
        <v>34</v>
      </c>
      <c r="L17" s="55"/>
      <c r="M17" s="55" t="s">
        <v>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20.25" customHeight="1" thickBot="1" x14ac:dyDescent="0.4">
      <c r="A18" s="337"/>
      <c r="B18" s="338"/>
      <c r="C18" s="65"/>
      <c r="D18" s="66"/>
      <c r="E18" s="66"/>
      <c r="F18" s="147"/>
      <c r="G18" s="147"/>
      <c r="H18" s="147"/>
      <c r="I18" s="71"/>
      <c r="J18" s="71"/>
      <c r="K18" s="70" t="s">
        <v>35</v>
      </c>
      <c r="L18" s="71"/>
      <c r="M18" s="70" t="s">
        <v>97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20.25" customHeight="1" thickTop="1" x14ac:dyDescent="0.35">
      <c r="A19" s="339" t="s">
        <v>37</v>
      </c>
      <c r="B19" s="340"/>
      <c r="C19" s="72" t="s">
        <v>98</v>
      </c>
      <c r="D19" s="198">
        <v>6541</v>
      </c>
      <c r="E19" s="212">
        <v>0</v>
      </c>
      <c r="F19" s="76">
        <f>-(Stipends!F19)</f>
        <v>0</v>
      </c>
      <c r="G19" s="76">
        <f>-(Fees!F19)</f>
        <v>0</v>
      </c>
      <c r="H19" s="76">
        <f>-'Child Care'!F19</f>
        <v>0</v>
      </c>
      <c r="I19" s="201">
        <v>0</v>
      </c>
      <c r="J19" s="207"/>
      <c r="K19" s="77">
        <f t="shared" ref="K19:K29" si="0">SUM(D19:I19)</f>
        <v>6541</v>
      </c>
      <c r="L19" s="77">
        <v>0</v>
      </c>
      <c r="M19" s="77">
        <f t="shared" ref="M19:M29" si="1">K19+L19</f>
        <v>6541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20.25" customHeight="1" x14ac:dyDescent="0.35">
      <c r="A20" s="333" t="s">
        <v>39</v>
      </c>
      <c r="B20" s="334"/>
      <c r="C20" s="78" t="s">
        <v>40</v>
      </c>
      <c r="D20" s="199">
        <v>38225</v>
      </c>
      <c r="E20" s="212">
        <v>0</v>
      </c>
      <c r="F20" s="76">
        <f>-(Stipends!F20)</f>
        <v>2207.0300000000002</v>
      </c>
      <c r="G20" s="76">
        <f>-(Fees!F20)</f>
        <v>0</v>
      </c>
      <c r="H20" s="76">
        <f>-'Child Care'!F20</f>
        <v>0</v>
      </c>
      <c r="I20" s="202">
        <v>0</v>
      </c>
      <c r="J20" s="208"/>
      <c r="K20" s="77">
        <f t="shared" si="0"/>
        <v>40432.03</v>
      </c>
      <c r="L20" s="79">
        <v>0</v>
      </c>
      <c r="M20" s="79">
        <f t="shared" si="1"/>
        <v>40432.03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20.25" customHeight="1" x14ac:dyDescent="0.35">
      <c r="A21" s="333" t="s">
        <v>41</v>
      </c>
      <c r="B21" s="334"/>
      <c r="C21" s="78" t="s">
        <v>42</v>
      </c>
      <c r="D21" s="199">
        <v>0</v>
      </c>
      <c r="E21" s="212">
        <v>0</v>
      </c>
      <c r="F21" s="76">
        <f>0</f>
        <v>0</v>
      </c>
      <c r="G21" s="79">
        <f>-D21-E21</f>
        <v>0</v>
      </c>
      <c r="H21" s="76">
        <f>-'Child Care'!F21</f>
        <v>0</v>
      </c>
      <c r="I21" s="202">
        <v>0</v>
      </c>
      <c r="J21" s="208"/>
      <c r="K21" s="77">
        <f t="shared" si="0"/>
        <v>0</v>
      </c>
      <c r="L21" s="79">
        <v>0</v>
      </c>
      <c r="M21" s="79">
        <f t="shared" si="1"/>
        <v>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20.25" customHeight="1" x14ac:dyDescent="0.35">
      <c r="A22" s="333" t="s">
        <v>43</v>
      </c>
      <c r="B22" s="334"/>
      <c r="C22" s="78" t="s">
        <v>44</v>
      </c>
      <c r="D22" s="199">
        <v>0</v>
      </c>
      <c r="E22" s="199">
        <v>0</v>
      </c>
      <c r="F22" s="82">
        <f>-D22-E22</f>
        <v>0</v>
      </c>
      <c r="G22" s="76">
        <f>0</f>
        <v>0</v>
      </c>
      <c r="H22" s="76">
        <f>-'Child Care'!F22</f>
        <v>0</v>
      </c>
      <c r="I22" s="202">
        <v>0</v>
      </c>
      <c r="J22" s="208"/>
      <c r="K22" s="77">
        <f t="shared" si="0"/>
        <v>0</v>
      </c>
      <c r="L22" s="79">
        <v>0</v>
      </c>
      <c r="M22" s="79">
        <f t="shared" si="1"/>
        <v>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20.25" customHeight="1" x14ac:dyDescent="0.35">
      <c r="A23" s="333" t="s">
        <v>45</v>
      </c>
      <c r="B23" s="334"/>
      <c r="C23" s="78" t="s">
        <v>46</v>
      </c>
      <c r="D23" s="199">
        <v>0</v>
      </c>
      <c r="E23" s="212">
        <v>0</v>
      </c>
      <c r="F23" s="76">
        <f>-(Stipends!F23)</f>
        <v>0</v>
      </c>
      <c r="G23" s="76">
        <f>-(Fees!F23)</f>
        <v>0</v>
      </c>
      <c r="H23" s="76">
        <f>-'Child Care'!F23</f>
        <v>0</v>
      </c>
      <c r="I23" s="202">
        <v>0</v>
      </c>
      <c r="J23" s="208"/>
      <c r="K23" s="77">
        <f t="shared" si="0"/>
        <v>0</v>
      </c>
      <c r="L23" s="307">
        <f>'encumbrance wkst'!K21</f>
        <v>1203</v>
      </c>
      <c r="M23" s="79">
        <f t="shared" si="1"/>
        <v>1203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0.25" customHeight="1" x14ac:dyDescent="0.35">
      <c r="A24" s="333" t="s">
        <v>99</v>
      </c>
      <c r="B24" s="334"/>
      <c r="C24" s="78" t="s">
        <v>48</v>
      </c>
      <c r="D24" s="199">
        <v>0</v>
      </c>
      <c r="E24" s="212">
        <v>0</v>
      </c>
      <c r="F24" s="76">
        <f>-Stipends!F24</f>
        <v>0</v>
      </c>
      <c r="G24" s="76">
        <f>-(Fees!F24)</f>
        <v>0</v>
      </c>
      <c r="H24" s="76">
        <f>-'Child Care'!F24</f>
        <v>0</v>
      </c>
      <c r="I24" s="202">
        <v>0</v>
      </c>
      <c r="J24" s="208"/>
      <c r="K24" s="77">
        <f t="shared" si="0"/>
        <v>0</v>
      </c>
      <c r="L24" s="79">
        <v>0</v>
      </c>
      <c r="M24" s="79">
        <f t="shared" si="1"/>
        <v>0</v>
      </c>
      <c r="N24" s="30"/>
      <c r="O24" s="28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20.25" customHeight="1" x14ac:dyDescent="0.35">
      <c r="A25" s="333" t="s">
        <v>49</v>
      </c>
      <c r="B25" s="334"/>
      <c r="C25" s="78">
        <v>163003</v>
      </c>
      <c r="D25" s="199">
        <v>0</v>
      </c>
      <c r="E25" s="212">
        <v>0</v>
      </c>
      <c r="F25" s="76">
        <f>-Stipends!F25</f>
        <v>0</v>
      </c>
      <c r="G25" s="76">
        <f>-(Fees!F25)</f>
        <v>0</v>
      </c>
      <c r="H25" s="76">
        <f>-'Child Care'!F25</f>
        <v>0</v>
      </c>
      <c r="I25" s="202">
        <v>0</v>
      </c>
      <c r="J25" s="208"/>
      <c r="K25" s="77">
        <f t="shared" si="0"/>
        <v>0</v>
      </c>
      <c r="L25" s="79">
        <v>0</v>
      </c>
      <c r="M25" s="79">
        <f t="shared" si="1"/>
        <v>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20.25" customHeight="1" x14ac:dyDescent="0.35">
      <c r="A26" s="333" t="s">
        <v>50</v>
      </c>
      <c r="B26" s="334"/>
      <c r="C26" s="78" t="s">
        <v>51</v>
      </c>
      <c r="D26" s="199">
        <v>7219</v>
      </c>
      <c r="E26" s="212">
        <v>0</v>
      </c>
      <c r="F26" s="76">
        <f>-Stipends!F26</f>
        <v>0</v>
      </c>
      <c r="G26" s="76">
        <f>-(Fees!F26)</f>
        <v>0</v>
      </c>
      <c r="H26" s="76">
        <f>-'Child Care'!F26</f>
        <v>0</v>
      </c>
      <c r="I26" s="202">
        <v>0</v>
      </c>
      <c r="J26" s="208"/>
      <c r="K26" s="77">
        <f t="shared" si="0"/>
        <v>7219</v>
      </c>
      <c r="L26" s="79">
        <v>0</v>
      </c>
      <c r="M26" s="79">
        <f t="shared" si="1"/>
        <v>7219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20.25" customHeight="1" x14ac:dyDescent="0.35">
      <c r="A27" s="333" t="s">
        <v>100</v>
      </c>
      <c r="B27" s="334"/>
      <c r="C27" s="78" t="s">
        <v>53</v>
      </c>
      <c r="D27" s="199">
        <v>0</v>
      </c>
      <c r="E27" s="212">
        <v>0</v>
      </c>
      <c r="F27" s="76">
        <f>-Stipends!F27</f>
        <v>27745.54</v>
      </c>
      <c r="G27" s="76">
        <f>-(Fees!F27)</f>
        <v>0</v>
      </c>
      <c r="H27" s="76">
        <f>-'Child Care'!F27</f>
        <v>0</v>
      </c>
      <c r="I27" s="202">
        <v>0</v>
      </c>
      <c r="J27" s="208"/>
      <c r="K27" s="77">
        <f t="shared" si="0"/>
        <v>27745.54</v>
      </c>
      <c r="L27" s="308">
        <f>'encumbrance wkst'!E31</f>
        <v>5100</v>
      </c>
      <c r="M27" s="79">
        <f t="shared" si="1"/>
        <v>32845.54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20.25" customHeight="1" x14ac:dyDescent="0.35">
      <c r="A28" s="364" t="s">
        <v>101</v>
      </c>
      <c r="B28" s="334"/>
      <c r="C28" s="148">
        <v>508000</v>
      </c>
      <c r="D28" s="199">
        <v>0</v>
      </c>
      <c r="E28" s="212">
        <v>0</v>
      </c>
      <c r="F28" s="76">
        <f t="shared" ref="F28:F29" si="2">0</f>
        <v>0</v>
      </c>
      <c r="G28" s="79">
        <v>0</v>
      </c>
      <c r="H28" s="76">
        <f>-'Child Care'!F28</f>
        <v>0</v>
      </c>
      <c r="I28" s="264">
        <f>-1120.54-125</f>
        <v>-1245.54</v>
      </c>
      <c r="J28" s="264" t="s">
        <v>102</v>
      </c>
      <c r="K28" s="77">
        <f t="shared" si="0"/>
        <v>-1245.54</v>
      </c>
      <c r="L28" s="85">
        <v>0</v>
      </c>
      <c r="M28" s="79">
        <f t="shared" si="1"/>
        <v>-1245.54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20.25" customHeight="1" thickBot="1" x14ac:dyDescent="0.4">
      <c r="A29" s="333" t="s">
        <v>55</v>
      </c>
      <c r="B29" s="334"/>
      <c r="C29" s="87">
        <v>508108</v>
      </c>
      <c r="D29" s="200">
        <v>0</v>
      </c>
      <c r="E29" s="237">
        <v>0</v>
      </c>
      <c r="F29" s="76">
        <f t="shared" si="2"/>
        <v>0</v>
      </c>
      <c r="G29" s="90">
        <f>-D29-E29</f>
        <v>0</v>
      </c>
      <c r="H29" s="76">
        <f>-'Child Care'!F29</f>
        <v>0</v>
      </c>
      <c r="I29" s="203">
        <v>0</v>
      </c>
      <c r="J29" s="203"/>
      <c r="K29" s="77">
        <f t="shared" si="0"/>
        <v>0</v>
      </c>
      <c r="L29" s="90">
        <v>0</v>
      </c>
      <c r="M29" s="90">
        <f t="shared" si="1"/>
        <v>0</v>
      </c>
      <c r="N29" s="30"/>
      <c r="O29" s="28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20.25" customHeight="1" thickTop="1" x14ac:dyDescent="0.35">
      <c r="A30" s="359" t="s">
        <v>57</v>
      </c>
      <c r="B30" s="340"/>
      <c r="C30" s="93"/>
      <c r="D30" s="193">
        <f t="shared" ref="D30:I30" si="3">SUM(D19:D29)</f>
        <v>51985</v>
      </c>
      <c r="E30" s="193">
        <f t="shared" si="3"/>
        <v>0</v>
      </c>
      <c r="F30" s="74">
        <f>SUM(F19:F29)</f>
        <v>29952.57</v>
      </c>
      <c r="G30" s="95">
        <f t="shared" si="3"/>
        <v>0</v>
      </c>
      <c r="H30" s="95">
        <f t="shared" si="3"/>
        <v>0</v>
      </c>
      <c r="I30" s="95">
        <f t="shared" si="3"/>
        <v>-1245.54</v>
      </c>
      <c r="J30" s="95"/>
      <c r="K30" s="95">
        <f>SUM(K19:K29)</f>
        <v>80692.030000000013</v>
      </c>
      <c r="L30" s="95">
        <f t="shared" ref="L30:M30" si="4">SUM(L19:L29)</f>
        <v>6303</v>
      </c>
      <c r="M30" s="95">
        <f t="shared" si="4"/>
        <v>86995.030000000013</v>
      </c>
      <c r="N30" s="30"/>
      <c r="O30" s="86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20.25" customHeight="1" x14ac:dyDescent="0.35">
      <c r="A31" s="360" t="s">
        <v>58</v>
      </c>
      <c r="B31" s="334"/>
      <c r="C31" s="72" t="s">
        <v>59</v>
      </c>
      <c r="D31" s="199">
        <v>4158.8</v>
      </c>
      <c r="E31" s="212">
        <v>0</v>
      </c>
      <c r="F31" s="76">
        <f>(F30-F29-F25-F21)*0.08</f>
        <v>2396.2056000000002</v>
      </c>
      <c r="G31" s="77">
        <f>(G30-G21-G25-G29)*0.08</f>
        <v>0</v>
      </c>
      <c r="H31" s="77">
        <f>(H30-H21-H25-H29)*0.08</f>
        <v>0</v>
      </c>
      <c r="I31" s="77">
        <f>(I30-I21-I24-I25-I29)*0.08</f>
        <v>-99.643199999999993</v>
      </c>
      <c r="J31" s="77"/>
      <c r="K31" s="77">
        <f>D31+F31+G31+I31+E31+H31</f>
        <v>6455.3624</v>
      </c>
      <c r="L31" s="77">
        <f>L30*0.08</f>
        <v>504.24</v>
      </c>
      <c r="M31" s="79">
        <f t="shared" ref="M31:M33" si="5">K31+L31</f>
        <v>6959.6023999999998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20.25" customHeight="1" x14ac:dyDescent="0.35">
      <c r="A32" s="360" t="s">
        <v>60</v>
      </c>
      <c r="B32" s="334"/>
      <c r="C32" s="78" t="s">
        <v>61</v>
      </c>
      <c r="D32" s="149">
        <v>0</v>
      </c>
      <c r="E32" s="149"/>
      <c r="F32" s="82"/>
      <c r="G32" s="82"/>
      <c r="H32" s="79"/>
      <c r="I32" s="79"/>
      <c r="J32" s="79"/>
      <c r="K32" s="79">
        <f t="shared" ref="K32:K33" si="6">D32+F32+H32+I32</f>
        <v>0</v>
      </c>
      <c r="L32" s="79"/>
      <c r="M32" s="79">
        <f t="shared" si="5"/>
        <v>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20.25" customHeight="1" thickBot="1" x14ac:dyDescent="0.4">
      <c r="A33" s="361" t="s">
        <v>62</v>
      </c>
      <c r="B33" s="338"/>
      <c r="C33" s="150" t="s">
        <v>63</v>
      </c>
      <c r="D33" s="151">
        <v>0</v>
      </c>
      <c r="E33" s="151"/>
      <c r="F33" s="89"/>
      <c r="G33" s="89"/>
      <c r="H33" s="90"/>
      <c r="I33" s="90"/>
      <c r="J33" s="90"/>
      <c r="K33" s="90">
        <f t="shared" si="6"/>
        <v>0</v>
      </c>
      <c r="L33" s="90"/>
      <c r="M33" s="90">
        <f t="shared" si="5"/>
        <v>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20.25" customHeight="1" thickTop="1" thickBot="1" x14ac:dyDescent="0.4">
      <c r="A34" s="362" t="s">
        <v>64</v>
      </c>
      <c r="B34" s="363"/>
      <c r="C34" s="363"/>
      <c r="D34" s="152">
        <f t="shared" ref="D34:I34" si="7">SUM(D30:D33)</f>
        <v>56143.8</v>
      </c>
      <c r="E34" s="152">
        <f t="shared" si="7"/>
        <v>0</v>
      </c>
      <c r="F34" s="111">
        <f t="shared" si="7"/>
        <v>32348.775600000001</v>
      </c>
      <c r="G34" s="111">
        <f t="shared" si="7"/>
        <v>0</v>
      </c>
      <c r="H34" s="112">
        <f t="shared" si="7"/>
        <v>0</v>
      </c>
      <c r="I34" s="112">
        <f t="shared" si="7"/>
        <v>-1345.1831999999999</v>
      </c>
      <c r="J34" s="112"/>
      <c r="K34" s="112">
        <f>D34+F34+H34+I34+E34+G34</f>
        <v>87147.392400000012</v>
      </c>
      <c r="L34" s="112">
        <f t="shared" ref="L34:M34" si="8">SUM(L30:L33)</f>
        <v>6807.24</v>
      </c>
      <c r="M34" s="112">
        <f t="shared" si="8"/>
        <v>93954.632400000017</v>
      </c>
      <c r="N34" s="30"/>
      <c r="O34" s="86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20.25" customHeight="1" thickTop="1" x14ac:dyDescent="0.35">
      <c r="A35" s="37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114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20.25" customHeight="1" x14ac:dyDescent="0.35">
      <c r="A36" s="116"/>
      <c r="B36" s="153"/>
      <c r="C36" s="30"/>
      <c r="D36" s="30"/>
      <c r="E36" s="30"/>
      <c r="F36" s="30"/>
      <c r="G36" s="30"/>
      <c r="H36" s="30"/>
      <c r="I36" s="30"/>
      <c r="J36" s="30"/>
      <c r="K36" s="38"/>
      <c r="L36" s="117" t="s">
        <v>103</v>
      </c>
      <c r="M36" s="201">
        <v>92664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20.25" customHeight="1" x14ac:dyDescent="0.35">
      <c r="A37" s="118"/>
      <c r="B37" s="153"/>
      <c r="C37" s="42"/>
      <c r="D37" s="30"/>
      <c r="E37" s="30"/>
      <c r="F37" s="154"/>
      <c r="G37" s="154"/>
      <c r="H37" s="154"/>
      <c r="I37" s="30"/>
      <c r="J37" s="30"/>
      <c r="K37" s="30"/>
      <c r="L37" s="117" t="s">
        <v>104</v>
      </c>
      <c r="M37" s="121">
        <f>M36-M34</f>
        <v>-1290.6324000000168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20.25" customHeight="1" x14ac:dyDescent="0.35">
      <c r="A38" s="118"/>
      <c r="B38" s="153"/>
      <c r="C38" s="42"/>
      <c r="D38" s="30"/>
      <c r="E38" s="30"/>
      <c r="F38" s="30"/>
      <c r="G38" s="30"/>
      <c r="H38" s="30"/>
      <c r="I38" s="30"/>
      <c r="J38" s="30"/>
      <c r="K38" s="30"/>
      <c r="L38" s="117" t="s">
        <v>105</v>
      </c>
      <c r="M38" s="206"/>
      <c r="N38" s="122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20.25" customHeight="1" x14ac:dyDescent="0.35">
      <c r="A39" s="123"/>
      <c r="B39" s="123"/>
      <c r="C39" s="42"/>
      <c r="D39" s="30"/>
      <c r="E39" s="30"/>
      <c r="F39" s="30"/>
      <c r="G39" s="30"/>
      <c r="H39" s="30"/>
      <c r="I39" s="30"/>
      <c r="J39" s="30"/>
      <c r="K39" s="30"/>
      <c r="L39" s="117" t="s">
        <v>106</v>
      </c>
      <c r="M39" s="121">
        <f>M37-M38</f>
        <v>-1290.6324000000168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20.25" customHeight="1" x14ac:dyDescent="0.35">
      <c r="A40" s="30"/>
      <c r="B40" s="30"/>
      <c r="C40" s="41"/>
      <c r="D40" s="3"/>
      <c r="E40" s="3"/>
      <c r="F40" s="3"/>
      <c r="G40" s="3"/>
      <c r="H40" s="3"/>
      <c r="I40" s="3"/>
      <c r="J40" s="3"/>
      <c r="K40" s="3"/>
      <c r="L40" s="117"/>
      <c r="M40" s="3"/>
      <c r="N40" s="3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20.25" customHeight="1" x14ac:dyDescent="0.35">
      <c r="A41" s="123"/>
      <c r="B41" s="42"/>
      <c r="C41" s="30"/>
      <c r="D41" s="125"/>
      <c r="E41" s="125"/>
      <c r="F41" s="30"/>
      <c r="G41" s="30"/>
      <c r="H41" s="30"/>
      <c r="I41" s="30"/>
      <c r="J41" s="30"/>
      <c r="K41" s="30"/>
      <c r="L41" s="117"/>
      <c r="M41" s="124"/>
      <c r="N41" s="3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20.25" customHeight="1" x14ac:dyDescent="0.35">
      <c r="A42" s="33" t="s">
        <v>73</v>
      </c>
      <c r="B42" s="34" t="s">
        <v>107</v>
      </c>
      <c r="C42" s="30"/>
      <c r="D42" s="3"/>
      <c r="E42" s="3"/>
      <c r="F42" s="30"/>
      <c r="G42" s="30"/>
      <c r="H42" s="30"/>
      <c r="I42" s="3"/>
      <c r="J42" s="3"/>
      <c r="K42" s="3"/>
      <c r="L42" s="3"/>
      <c r="M42" s="3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20.25" customHeight="1" x14ac:dyDescent="0.35">
      <c r="A43" s="30"/>
      <c r="B43" s="30"/>
      <c r="C43" s="30"/>
      <c r="D43" s="30"/>
      <c r="E43" s="30"/>
      <c r="F43" s="3"/>
      <c r="G43" s="3"/>
      <c r="H43" s="3"/>
      <c r="I43" s="3"/>
      <c r="J43" s="3"/>
      <c r="K43" s="3"/>
      <c r="L43" s="271"/>
      <c r="M43" s="3"/>
      <c r="N43" s="34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20.25" customHeight="1" x14ac:dyDescent="0.35">
      <c r="A44" s="126" t="s">
        <v>76</v>
      </c>
      <c r="B44" s="41"/>
      <c r="C44" s="41"/>
      <c r="D44" s="3"/>
      <c r="E44" s="3"/>
      <c r="F44" s="3"/>
      <c r="G44" s="3"/>
      <c r="H44" s="3"/>
      <c r="I44" s="3"/>
      <c r="J44" s="3"/>
      <c r="K44" s="3"/>
      <c r="L44" s="3"/>
      <c r="M44" s="3"/>
      <c r="N44" s="3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ht="20.25" customHeight="1" x14ac:dyDescent="0.35">
      <c r="A45" s="41" t="s">
        <v>108</v>
      </c>
      <c r="B45" s="41"/>
      <c r="C45" s="41"/>
      <c r="D45" s="3"/>
      <c r="E45" s="3"/>
      <c r="F45" s="3"/>
      <c r="G45" s="3"/>
      <c r="H45" s="3"/>
      <c r="I45" s="37"/>
      <c r="J45" s="37"/>
      <c r="K45" s="37"/>
      <c r="L45" s="37"/>
      <c r="M45" s="37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20.25" customHeight="1" x14ac:dyDescent="0.35">
      <c r="A46" s="41" t="s">
        <v>78</v>
      </c>
      <c r="B46" s="41"/>
      <c r="C46" s="42"/>
      <c r="D46" s="30"/>
      <c r="E46" s="30"/>
      <c r="F46" s="37"/>
      <c r="G46" s="37"/>
      <c r="H46" s="37"/>
      <c r="I46" s="30"/>
      <c r="J46" s="30"/>
      <c r="K46" s="37"/>
      <c r="L46" s="37"/>
      <c r="M46" s="37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ht="20.25" customHeight="1" x14ac:dyDescent="0.35">
      <c r="A47" s="30"/>
      <c r="B47" s="41"/>
      <c r="C47" s="37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20.25" customHeight="1" x14ac:dyDescent="0.35">
      <c r="A48" s="41" t="s">
        <v>79</v>
      </c>
      <c r="B48" s="42"/>
      <c r="C48" s="30"/>
      <c r="D48" s="30"/>
      <c r="E48" s="30"/>
      <c r="F48" s="30"/>
      <c r="G48" s="30"/>
      <c r="H48" s="30"/>
      <c r="I48" s="33"/>
      <c r="J48" s="33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20.25" customHeight="1" x14ac:dyDescent="0.35">
      <c r="A49" s="41"/>
      <c r="B49" s="42"/>
      <c r="C49" s="30"/>
      <c r="D49" s="30"/>
      <c r="E49" s="30"/>
      <c r="F49" s="30"/>
      <c r="G49" s="30"/>
      <c r="H49" s="30"/>
      <c r="I49" s="33"/>
      <c r="J49" s="33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20.25" customHeight="1" x14ac:dyDescent="0.35">
      <c r="A50" s="128" t="s">
        <v>80</v>
      </c>
      <c r="B50" s="129"/>
      <c r="C50" s="129"/>
      <c r="D50" s="45"/>
      <c r="E50" s="45"/>
      <c r="F50" s="155"/>
      <c r="G50" s="248"/>
      <c r="H50" s="30"/>
      <c r="I50" s="33" t="s">
        <v>81</v>
      </c>
      <c r="J50" s="131"/>
      <c r="K50" s="131"/>
      <c r="L50" s="30"/>
      <c r="M50" s="3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30" customHeight="1" x14ac:dyDescent="0.35">
      <c r="A51" s="128" t="s">
        <v>82</v>
      </c>
      <c r="B51" s="132"/>
      <c r="C51" s="132"/>
      <c r="D51" s="45"/>
      <c r="E51" s="211"/>
      <c r="F51" s="128"/>
      <c r="G51" s="128"/>
      <c r="H51" s="128"/>
      <c r="I51" s="33" t="s">
        <v>82</v>
      </c>
      <c r="J51" s="133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30" customHeight="1" x14ac:dyDescent="0.35">
      <c r="A52" s="128" t="s">
        <v>83</v>
      </c>
      <c r="B52" s="132"/>
      <c r="C52" s="132"/>
      <c r="D52" s="45"/>
      <c r="E52" s="211"/>
      <c r="F52" s="128"/>
      <c r="G52" s="128"/>
      <c r="H52" s="128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30" customHeight="1" x14ac:dyDescent="0.3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7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30" customHeight="1" x14ac:dyDescent="0.35">
      <c r="A54" s="34" t="s">
        <v>84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7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30" customHeight="1" x14ac:dyDescent="0.35">
      <c r="A55" s="34" t="s">
        <v>85</v>
      </c>
      <c r="B55" s="34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7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54.75" customHeight="1" x14ac:dyDescent="0.35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37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30" customHeight="1" x14ac:dyDescent="0.35">
      <c r="A57" s="344" t="s">
        <v>109</v>
      </c>
      <c r="B57" s="345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7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30" customHeight="1" x14ac:dyDescent="0.35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37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30" customHeight="1" x14ac:dyDescent="0.35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37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30" customHeight="1" x14ac:dyDescent="0.35">
      <c r="A60" s="138" t="s">
        <v>110</v>
      </c>
      <c r="B60" s="135"/>
      <c r="C60" s="135"/>
      <c r="D60" s="30"/>
      <c r="E60" s="30"/>
      <c r="F60" s="134"/>
      <c r="G60" s="134"/>
      <c r="H60" s="134"/>
      <c r="I60" s="134"/>
      <c r="J60" s="134"/>
      <c r="K60" s="134"/>
      <c r="L60" s="134"/>
      <c r="M60" s="134"/>
      <c r="N60" s="37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30" customHeight="1" x14ac:dyDescent="0.35">
      <c r="A61" s="357" t="s">
        <v>111</v>
      </c>
      <c r="B61" s="358"/>
      <c r="C61" s="358"/>
      <c r="D61" s="334"/>
      <c r="E61" s="209"/>
      <c r="F61" s="156" t="s">
        <v>112</v>
      </c>
      <c r="G61" s="238"/>
      <c r="H61" s="134"/>
      <c r="I61" s="134"/>
      <c r="J61" s="134"/>
      <c r="K61" s="134"/>
      <c r="L61" s="134"/>
      <c r="M61" s="134"/>
      <c r="N61" s="37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30" customHeight="1" x14ac:dyDescent="0.35">
      <c r="A62" s="357" t="s">
        <v>113</v>
      </c>
      <c r="B62" s="358"/>
      <c r="C62" s="358"/>
      <c r="D62" s="334"/>
      <c r="E62" s="209"/>
      <c r="F62" s="156" t="s">
        <v>112</v>
      </c>
      <c r="G62" s="238"/>
      <c r="H62" s="134"/>
      <c r="I62" s="134"/>
      <c r="J62" s="134"/>
      <c r="K62" s="134"/>
      <c r="L62" s="134"/>
      <c r="M62" s="134"/>
      <c r="N62" s="37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30" customHeight="1" x14ac:dyDescent="0.35">
      <c r="A63" s="357" t="s">
        <v>114</v>
      </c>
      <c r="B63" s="358"/>
      <c r="C63" s="358"/>
      <c r="D63" s="334"/>
      <c r="E63" s="209"/>
      <c r="F63" s="156" t="s">
        <v>115</v>
      </c>
      <c r="G63" s="238"/>
      <c r="H63" s="134"/>
      <c r="I63" s="134"/>
      <c r="J63" s="134"/>
      <c r="K63" s="134"/>
      <c r="L63" s="134"/>
      <c r="M63" s="134"/>
      <c r="N63" s="37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30" customHeight="1" x14ac:dyDescent="0.35">
      <c r="A64" s="357" t="s">
        <v>116</v>
      </c>
      <c r="B64" s="358"/>
      <c r="C64" s="358"/>
      <c r="D64" s="334"/>
      <c r="E64" s="209"/>
      <c r="F64" s="156" t="s">
        <v>115</v>
      </c>
      <c r="G64" s="238"/>
      <c r="H64" s="134"/>
      <c r="I64" s="134"/>
      <c r="J64" s="134"/>
      <c r="K64" s="134"/>
      <c r="L64" s="134"/>
      <c r="M64" s="134"/>
      <c r="N64" s="37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30" customHeight="1" x14ac:dyDescent="0.35">
      <c r="A65" s="357" t="s">
        <v>117</v>
      </c>
      <c r="B65" s="358"/>
      <c r="C65" s="358"/>
      <c r="D65" s="334"/>
      <c r="E65" s="209"/>
      <c r="F65" s="156" t="s">
        <v>115</v>
      </c>
      <c r="G65" s="238"/>
      <c r="H65" s="134"/>
      <c r="I65" s="134"/>
      <c r="J65" s="134"/>
      <c r="K65" s="134"/>
      <c r="L65" s="134"/>
      <c r="M65" s="134"/>
      <c r="N65" s="37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30" customHeight="1" x14ac:dyDescent="0.35">
      <c r="A66" s="357" t="s">
        <v>118</v>
      </c>
      <c r="B66" s="358"/>
      <c r="C66" s="358"/>
      <c r="D66" s="334"/>
      <c r="E66" s="209"/>
      <c r="F66" s="156" t="s">
        <v>115</v>
      </c>
      <c r="G66" s="238"/>
      <c r="H66" s="134"/>
      <c r="I66" s="134"/>
      <c r="J66" s="134"/>
      <c r="K66" s="134"/>
      <c r="L66" s="134"/>
      <c r="M66" s="134"/>
      <c r="N66" s="37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30" customHeight="1" x14ac:dyDescent="0.35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37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30" customHeight="1" x14ac:dyDescent="0.35">
      <c r="A68" s="135"/>
      <c r="B68" s="136"/>
      <c r="C68" s="42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7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30" customHeight="1" x14ac:dyDescent="0.35">
      <c r="A69" s="135"/>
      <c r="B69" s="136"/>
      <c r="C69" s="42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7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30" customHeight="1" x14ac:dyDescent="0.35">
      <c r="A70" s="135" t="s">
        <v>119</v>
      </c>
      <c r="B70" s="136"/>
      <c r="C70" s="42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7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30" customHeight="1" x14ac:dyDescent="0.35">
      <c r="A71" s="135"/>
      <c r="B71" s="135"/>
      <c r="C71" s="42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7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30" customHeight="1" x14ac:dyDescent="0.35">
      <c r="A72" s="135"/>
      <c r="B72" s="135"/>
      <c r="C72" s="42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7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30" customHeight="1" x14ac:dyDescent="0.35">
      <c r="A73" s="135" t="s">
        <v>120</v>
      </c>
      <c r="B73" s="136"/>
      <c r="C73" s="42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7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30" customHeight="1" x14ac:dyDescent="0.35">
      <c r="A74" s="135"/>
      <c r="B74" s="136"/>
      <c r="C74" s="42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7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30" customHeight="1" x14ac:dyDescent="0.35">
      <c r="A75" s="135" t="s">
        <v>121</v>
      </c>
      <c r="B75" s="42"/>
      <c r="C75" s="3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30" customHeight="1" x14ac:dyDescent="0.35">
      <c r="B76" s="135" t="s">
        <v>122</v>
      </c>
      <c r="C76" s="3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30" customHeight="1" x14ac:dyDescent="0.35">
      <c r="A77" s="135"/>
      <c r="B77" s="42"/>
      <c r="C77" s="3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30" customHeight="1" x14ac:dyDescent="0.35">
      <c r="A78" s="135" t="s">
        <v>123</v>
      </c>
      <c r="B78" s="42"/>
      <c r="C78" s="3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30" customHeight="1" x14ac:dyDescent="0.35">
      <c r="A79" s="135"/>
      <c r="B79" s="42"/>
      <c r="C79" s="3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30" customHeight="1" x14ac:dyDescent="0.35">
      <c r="A80" s="135" t="s">
        <v>124</v>
      </c>
      <c r="B80" s="42"/>
      <c r="C80" s="3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30" customHeight="1" x14ac:dyDescent="0.35">
      <c r="A81" s="135"/>
      <c r="B81" s="42"/>
      <c r="C81" s="3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30" customHeight="1" x14ac:dyDescent="0.35">
      <c r="A82" s="135" t="s">
        <v>125</v>
      </c>
      <c r="B82" s="42"/>
      <c r="C82" s="3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ht="30" customHeight="1" x14ac:dyDescent="0.35">
      <c r="A83" s="135" t="s">
        <v>126</v>
      </c>
      <c r="B83" s="42"/>
      <c r="C83" s="3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30" customHeight="1" x14ac:dyDescent="0.35">
      <c r="A84" s="135" t="s">
        <v>127</v>
      </c>
      <c r="B84" s="42"/>
      <c r="C84" s="3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</row>
    <row r="85" spans="1:27" ht="30" customHeight="1" x14ac:dyDescent="0.35">
      <c r="A85" s="135"/>
      <c r="B85" s="42"/>
      <c r="C85" s="3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ht="30" customHeight="1" x14ac:dyDescent="0.35">
      <c r="A86" s="135" t="s">
        <v>128</v>
      </c>
      <c r="B86" s="34"/>
      <c r="C86" s="3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30" customHeight="1" x14ac:dyDescent="0.35">
      <c r="A87" s="135"/>
      <c r="B87" s="34"/>
      <c r="C87" s="3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30" customHeight="1" x14ac:dyDescent="0.35">
      <c r="A88" s="135" t="s">
        <v>129</v>
      </c>
      <c r="B88" s="137"/>
      <c r="C88" s="3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ht="30" customHeight="1" x14ac:dyDescent="0.35">
      <c r="A89" s="135"/>
      <c r="B89" s="137"/>
      <c r="C89" s="3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30" customHeight="1" x14ac:dyDescent="0.35">
      <c r="A90" s="135" t="s">
        <v>130</v>
      </c>
      <c r="B90" s="137"/>
      <c r="C90" s="3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30" customHeight="1" x14ac:dyDescent="0.35">
      <c r="A91" s="135" t="s">
        <v>131</v>
      </c>
      <c r="B91" s="137"/>
      <c r="C91" s="3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30" customHeight="1" x14ac:dyDescent="0.35">
      <c r="A92" s="135"/>
      <c r="B92" s="137"/>
      <c r="C92" s="3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30" customHeight="1" x14ac:dyDescent="0.35">
      <c r="A93" s="135" t="s">
        <v>132</v>
      </c>
      <c r="B93" s="42"/>
      <c r="C93" s="3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 spans="1:27" ht="30" customHeight="1" x14ac:dyDescent="0.35">
      <c r="A94" s="135" t="s">
        <v>133</v>
      </c>
      <c r="B94" s="42"/>
      <c r="C94" s="3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</row>
    <row r="95" spans="1:27" ht="30" customHeight="1" x14ac:dyDescent="0.35">
      <c r="A95" s="135"/>
      <c r="B95" s="42"/>
      <c r="C95" s="3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 spans="1:27" ht="30" customHeight="1" x14ac:dyDescent="0.35">
      <c r="A96" s="135" t="s">
        <v>134</v>
      </c>
      <c r="B96" s="42"/>
      <c r="C96" s="42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30" customHeight="1" x14ac:dyDescent="0.35">
      <c r="A97" s="135"/>
      <c r="B97" s="42"/>
      <c r="C97" s="42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30" customHeight="1" x14ac:dyDescent="0.35">
      <c r="A98" s="37" t="s">
        <v>135</v>
      </c>
      <c r="B98" s="120"/>
      <c r="C98" s="120"/>
      <c r="D98" s="30"/>
      <c r="E98" s="30"/>
      <c r="F98" s="30"/>
      <c r="G98" s="30"/>
      <c r="H98" s="30"/>
      <c r="I98" s="30"/>
      <c r="J98" s="30"/>
      <c r="K98" s="30"/>
      <c r="L98" s="30"/>
      <c r="M98" s="37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30" customHeight="1" x14ac:dyDescent="0.35">
      <c r="A99" s="30" t="s">
        <v>136</v>
      </c>
      <c r="B99" s="120"/>
      <c r="C99" s="120"/>
      <c r="D99" s="30"/>
      <c r="E99" s="30"/>
      <c r="F99" s="30"/>
      <c r="G99" s="30"/>
      <c r="H99" s="30"/>
      <c r="I99" s="30"/>
      <c r="J99" s="30"/>
      <c r="K99" s="30"/>
      <c r="L99" s="30"/>
      <c r="M99" s="37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30" customHeight="1" x14ac:dyDescent="0.35">
      <c r="A100" s="30" t="s">
        <v>137</v>
      </c>
      <c r="B100" s="120"/>
      <c r="C100" s="120"/>
      <c r="D100" s="30"/>
      <c r="E100" s="30"/>
      <c r="F100" s="30"/>
      <c r="G100" s="30"/>
      <c r="H100" s="30"/>
      <c r="I100" s="30"/>
      <c r="J100" s="30"/>
      <c r="K100" s="30"/>
      <c r="L100" s="30"/>
      <c r="M100" s="37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ht="30" customHeight="1" x14ac:dyDescent="0.35">
      <c r="A101" s="30" t="s">
        <v>138</v>
      </c>
      <c r="B101" s="120"/>
      <c r="C101" s="120"/>
      <c r="D101" s="30"/>
      <c r="E101" s="30"/>
      <c r="F101" s="30"/>
      <c r="G101" s="30"/>
      <c r="H101" s="30"/>
      <c r="I101" s="30"/>
      <c r="J101" s="30"/>
      <c r="K101" s="30"/>
      <c r="L101" s="30"/>
      <c r="M101" s="37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30" customHeight="1" x14ac:dyDescent="0.35">
      <c r="A102" s="157" t="s">
        <v>139</v>
      </c>
      <c r="B102" s="158" t="s">
        <v>140</v>
      </c>
      <c r="C102" s="158"/>
      <c r="D102" s="159"/>
      <c r="E102" s="211"/>
      <c r="F102" s="30"/>
      <c r="G102" s="30"/>
      <c r="H102" s="30"/>
      <c r="I102" s="30"/>
      <c r="J102" s="30"/>
      <c r="K102" s="30"/>
      <c r="L102" s="30"/>
      <c r="M102" s="37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49.5" customHeight="1" x14ac:dyDescent="0.35">
      <c r="A103" s="160" t="s">
        <v>141</v>
      </c>
      <c r="B103" s="161" t="s">
        <v>142</v>
      </c>
      <c r="C103" s="162">
        <f>1312.8</f>
        <v>1312.8</v>
      </c>
      <c r="D103" s="163" t="s">
        <v>143</v>
      </c>
      <c r="E103" s="236"/>
      <c r="F103" s="30"/>
      <c r="G103" s="30"/>
      <c r="H103" s="30"/>
      <c r="I103" s="30"/>
      <c r="J103" s="30"/>
      <c r="K103" s="30"/>
      <c r="L103" s="30"/>
      <c r="M103" s="37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30" customHeight="1" x14ac:dyDescent="0.35">
      <c r="A104" s="12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7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30" customHeight="1" x14ac:dyDescent="0.35">
      <c r="A105" s="12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7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30" customHeight="1" x14ac:dyDescent="0.35">
      <c r="A106" s="120" t="s">
        <v>144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7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30" customHeight="1" x14ac:dyDescent="0.3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7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30" customHeight="1" x14ac:dyDescent="0.35">
      <c r="A108" s="138" t="s">
        <v>145</v>
      </c>
      <c r="B108" s="42"/>
      <c r="C108" s="3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20.25" customHeight="1" x14ac:dyDescent="0.35">
      <c r="A109" s="135" t="s">
        <v>146</v>
      </c>
      <c r="B109" s="42"/>
      <c r="C109" s="3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20.25" customHeight="1" x14ac:dyDescent="0.35">
      <c r="A110" s="135"/>
      <c r="B110" s="42"/>
      <c r="C110" s="3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20.25" customHeight="1" x14ac:dyDescent="0.35">
      <c r="A111" s="138" t="s">
        <v>147</v>
      </c>
      <c r="B111" s="42"/>
      <c r="C111" s="3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20.25" customHeight="1" x14ac:dyDescent="0.35">
      <c r="A112" s="139" t="s">
        <v>148</v>
      </c>
      <c r="B112" s="42"/>
      <c r="C112" s="3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20.25" customHeight="1" x14ac:dyDescent="0.35">
      <c r="A113" s="139" t="s">
        <v>149</v>
      </c>
      <c r="B113" s="42"/>
      <c r="C113" s="3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20.25" customHeight="1" x14ac:dyDescent="0.35">
      <c r="A114" s="139" t="s">
        <v>150</v>
      </c>
      <c r="B114" s="42"/>
      <c r="C114" s="3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20.25" customHeight="1" x14ac:dyDescent="0.35">
      <c r="A115" s="139" t="s">
        <v>151</v>
      </c>
      <c r="B115" s="42"/>
      <c r="C115" s="34"/>
      <c r="D115" s="37"/>
      <c r="E115" s="37"/>
      <c r="F115" s="37"/>
      <c r="G115" s="37"/>
      <c r="H115" s="37"/>
      <c r="I115" s="37"/>
      <c r="J115" s="37"/>
      <c r="K115" s="37"/>
      <c r="L115" s="37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20.25" customHeight="1" x14ac:dyDescent="0.35">
      <c r="A116" s="139" t="s">
        <v>152</v>
      </c>
      <c r="B116" s="42"/>
      <c r="C116" s="34"/>
      <c r="D116" s="37"/>
      <c r="E116" s="37"/>
      <c r="F116" s="37"/>
      <c r="G116" s="37"/>
      <c r="H116" s="37"/>
      <c r="I116" s="37"/>
      <c r="J116" s="37"/>
      <c r="K116" s="37"/>
      <c r="L116" s="37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20.25" customHeight="1" x14ac:dyDescent="0.35">
      <c r="A117" s="139" t="s">
        <v>153</v>
      </c>
      <c r="B117" s="42"/>
      <c r="C117" s="34"/>
      <c r="D117" s="37"/>
      <c r="E117" s="37"/>
      <c r="F117" s="37"/>
      <c r="G117" s="37"/>
      <c r="H117" s="37"/>
      <c r="I117" s="37"/>
      <c r="J117" s="37"/>
      <c r="K117" s="37"/>
      <c r="L117" s="37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20.25" customHeight="1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20.25" customHeight="1" x14ac:dyDescent="0.3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20.25" customHeight="1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20.25" customHeight="1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20.25" customHeight="1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20.25" customHeight="1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20.25" customHeight="1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20.25" customHeight="1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20.25" customHeight="1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20.25" customHeight="1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20.25" customHeight="1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20.25" customHeight="1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20.25" customHeight="1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20.25" customHeight="1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20.25" customHeight="1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20.25" customHeight="1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20.25" customHeight="1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20.25" customHeight="1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20.25" customHeight="1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20.25" customHeight="1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20.25" customHeight="1" x14ac:dyDescent="0.3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20.25" customHeight="1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20.25" customHeight="1" x14ac:dyDescent="0.3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20.25" customHeight="1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20.25" customHeight="1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20.25" customHeight="1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20.25" customHeight="1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20.25" customHeight="1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20.25" customHeight="1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20.25" customHeight="1" x14ac:dyDescent="0.3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20.25" customHeight="1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20.25" customHeight="1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20.25" customHeight="1" x14ac:dyDescent="0.3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20.25" customHeight="1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20.25" customHeight="1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20.25" customHeight="1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20.25" customHeight="1" x14ac:dyDescent="0.3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20.25" customHeight="1" x14ac:dyDescent="0.3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20.25" customHeight="1" x14ac:dyDescent="0.3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20.25" customHeight="1" x14ac:dyDescent="0.3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20.25" customHeight="1" x14ac:dyDescent="0.3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20.25" customHeight="1" x14ac:dyDescent="0.3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20.25" customHeight="1" x14ac:dyDescent="0.3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20.25" customHeight="1" x14ac:dyDescent="0.3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20.25" customHeight="1" x14ac:dyDescent="0.3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20.25" customHeight="1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20.25" customHeight="1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20.25" customHeight="1" x14ac:dyDescent="0.3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20.25" customHeight="1" x14ac:dyDescent="0.3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20.25" customHeight="1" x14ac:dyDescent="0.3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20.25" customHeight="1" x14ac:dyDescent="0.3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20.25" customHeight="1" x14ac:dyDescent="0.3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20.25" customHeight="1" x14ac:dyDescent="0.3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20.25" customHeight="1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20.25" customHeight="1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20.25" customHeight="1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20.25" customHeight="1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20.25" customHeight="1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20.25" customHeight="1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20.25" customHeight="1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20.25" customHeight="1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20.25" customHeight="1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20.25" customHeight="1" x14ac:dyDescent="0.3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20.25" customHeight="1" x14ac:dyDescent="0.3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20.25" customHeight="1" x14ac:dyDescent="0.3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20.25" customHeight="1" x14ac:dyDescent="0.3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20.25" customHeight="1" x14ac:dyDescent="0.3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20.25" customHeight="1" x14ac:dyDescent="0.3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20.25" customHeight="1" x14ac:dyDescent="0.3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20.25" customHeight="1" x14ac:dyDescent="0.3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20.25" customHeight="1" x14ac:dyDescent="0.3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20.25" customHeight="1" x14ac:dyDescent="0.3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20.25" customHeight="1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20.25" customHeight="1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20.25" customHeight="1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20.25" customHeight="1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20.25" customHeight="1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20.25" customHeight="1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20.25" customHeight="1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20.25" customHeight="1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20.25" customHeight="1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20.25" customHeight="1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20.25" customHeight="1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20.25" customHeight="1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20.25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20.25" customHeight="1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20.25" customHeight="1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20.25" customHeight="1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</row>
    <row r="206" spans="1:27" ht="20.25" customHeight="1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20.25" customHeight="1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20.25" customHeight="1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20.25" customHeight="1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20.25" customHeight="1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20.25" customHeight="1" x14ac:dyDescent="0.3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20.25" customHeight="1" x14ac:dyDescent="0.3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20.25" customHeight="1" x14ac:dyDescent="0.3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20.25" customHeight="1" x14ac:dyDescent="0.3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20.25" customHeight="1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20.25" customHeight="1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20.25" customHeight="1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20.25" customHeight="1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20.25" customHeight="1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20.25" customHeight="1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20.25" customHeight="1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20.25" customHeight="1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20.25" customHeight="1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20.25" customHeight="1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20.25" customHeight="1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20.25" customHeight="1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20.25" customHeight="1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20.25" customHeight="1" x14ac:dyDescent="0.3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20.25" customHeight="1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20.25" customHeight="1" x14ac:dyDescent="0.3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20.25" customHeight="1" x14ac:dyDescent="0.3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20.25" customHeight="1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20.25" customHeight="1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20.25" customHeight="1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20.25" customHeight="1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20.25" customHeight="1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20.25" customHeight="1" x14ac:dyDescent="0.3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20.25" customHeight="1" x14ac:dyDescent="0.3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20.25" customHeight="1" x14ac:dyDescent="0.3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20.25" customHeight="1" x14ac:dyDescent="0.3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20.25" customHeight="1" x14ac:dyDescent="0.3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20.25" customHeight="1" x14ac:dyDescent="0.3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20.25" customHeight="1" x14ac:dyDescent="0.3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20.25" customHeight="1" x14ac:dyDescent="0.3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20.25" customHeight="1" x14ac:dyDescent="0.3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20.25" customHeight="1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20.25" customHeight="1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20.25" customHeight="1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20.25" customHeight="1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20.25" customHeight="1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20.25" customHeight="1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20.25" customHeight="1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20.25" customHeight="1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20.25" customHeight="1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20.25" customHeight="1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20.25" customHeight="1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20.25" customHeight="1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20.25" customHeight="1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20.25" customHeight="1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20.25" customHeight="1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20.25" customHeight="1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20.25" customHeight="1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20.25" customHeight="1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20.25" customHeight="1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20.25" customHeight="1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20.25" customHeight="1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20.25" customHeight="1" x14ac:dyDescent="0.3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20.25" customHeight="1" x14ac:dyDescent="0.3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20.25" customHeight="1" x14ac:dyDescent="0.3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20.25" customHeight="1" x14ac:dyDescent="0.3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20.25" customHeight="1" x14ac:dyDescent="0.3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20.25" customHeight="1" x14ac:dyDescent="0.3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20.25" customHeight="1" x14ac:dyDescent="0.3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20.25" customHeight="1" x14ac:dyDescent="0.3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20.25" customHeight="1" x14ac:dyDescent="0.3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20.25" customHeight="1" x14ac:dyDescent="0.3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20.25" customHeight="1" x14ac:dyDescent="0.3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20.25" customHeight="1" x14ac:dyDescent="0.3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20.25" customHeight="1" x14ac:dyDescent="0.3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20.25" customHeight="1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20.25" customHeight="1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20.25" customHeight="1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20.25" customHeight="1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20.25" customHeight="1" x14ac:dyDescent="0.3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20.25" customHeight="1" x14ac:dyDescent="0.3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20.25" customHeight="1" x14ac:dyDescent="0.3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20.25" customHeight="1" x14ac:dyDescent="0.3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20.25" customHeight="1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20.25" customHeight="1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20.25" customHeight="1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20.25" customHeight="1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20.25" customHeight="1" x14ac:dyDescent="0.3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20.25" customHeight="1" x14ac:dyDescent="0.3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20.25" customHeight="1" x14ac:dyDescent="0.3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20.25" customHeight="1" x14ac:dyDescent="0.3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20.25" customHeight="1" x14ac:dyDescent="0.3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20.25" customHeight="1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20.25" customHeight="1" x14ac:dyDescent="0.3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20.25" customHeight="1" x14ac:dyDescent="0.3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20.25" customHeight="1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20.25" customHeight="1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20.25" customHeight="1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20.25" customHeight="1" x14ac:dyDescent="0.3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20.25" customHeight="1" x14ac:dyDescent="0.3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spans="1:27" ht="20.25" customHeight="1" x14ac:dyDescent="0.3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spans="1:27" ht="20.25" customHeight="1" x14ac:dyDescent="0.3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spans="1:27" ht="20.25" customHeight="1" x14ac:dyDescent="0.3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spans="1:27" ht="20.25" customHeight="1" x14ac:dyDescent="0.3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spans="1:27" ht="20.25" customHeight="1" x14ac:dyDescent="0.3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spans="1:27" ht="20.25" customHeight="1" x14ac:dyDescent="0.3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spans="1:27" ht="20.25" customHeight="1" x14ac:dyDescent="0.3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spans="1:27" ht="20.25" customHeight="1" x14ac:dyDescent="0.3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spans="1:27" ht="20.25" customHeight="1" x14ac:dyDescent="0.3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spans="1:27" ht="20.25" customHeight="1" x14ac:dyDescent="0.3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spans="1:27" ht="20.25" customHeight="1" x14ac:dyDescent="0.3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spans="1:27" ht="20.25" customHeight="1" x14ac:dyDescent="0.3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spans="1:27" ht="20.25" customHeight="1" x14ac:dyDescent="0.3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spans="1:27" ht="20.25" customHeight="1" x14ac:dyDescent="0.3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spans="1:27" ht="20.25" customHeight="1" x14ac:dyDescent="0.3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spans="1:27" ht="20.25" customHeight="1" x14ac:dyDescent="0.3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spans="1:27" ht="20.25" customHeight="1" x14ac:dyDescent="0.3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spans="1:27" ht="20.25" customHeight="1" x14ac:dyDescent="0.3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spans="1:27" ht="20.25" customHeight="1" x14ac:dyDescent="0.3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spans="1:27" ht="20.25" customHeight="1" x14ac:dyDescent="0.3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spans="1:27" ht="20.25" customHeight="1" x14ac:dyDescent="0.3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spans="1:27" ht="20.25" customHeight="1" x14ac:dyDescent="0.3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spans="1:27" ht="20.25" customHeight="1" x14ac:dyDescent="0.3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spans="1:27" ht="20.25" customHeight="1" x14ac:dyDescent="0.3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spans="1:27" ht="20.25" customHeight="1" x14ac:dyDescent="0.3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spans="1:27" ht="20.25" customHeight="1" x14ac:dyDescent="0.3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spans="1:27" ht="20.25" customHeight="1" x14ac:dyDescent="0.3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spans="1:27" ht="20.25" customHeight="1" x14ac:dyDescent="0.3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spans="1:27" ht="20.25" customHeight="1" x14ac:dyDescent="0.3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spans="1:27" ht="20.25" customHeight="1" x14ac:dyDescent="0.3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spans="1:27" ht="20.25" customHeight="1" x14ac:dyDescent="0.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spans="1:27" ht="20.25" customHeight="1" x14ac:dyDescent="0.3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spans="1:27" ht="20.25" customHeight="1" x14ac:dyDescent="0.3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spans="1:27" ht="20.25" customHeight="1" x14ac:dyDescent="0.3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spans="1:27" ht="20.25" customHeight="1" x14ac:dyDescent="0.3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spans="1:27" ht="20.25" customHeight="1" x14ac:dyDescent="0.3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spans="1:27" ht="20.25" customHeight="1" x14ac:dyDescent="0.3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spans="1:27" ht="20.25" customHeight="1" x14ac:dyDescent="0.3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spans="1:27" ht="20.25" customHeight="1" x14ac:dyDescent="0.3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spans="1:27" ht="20.25" customHeight="1" x14ac:dyDescent="0.3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spans="1:27" ht="20.25" customHeight="1" x14ac:dyDescent="0.3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spans="1:27" ht="20.25" customHeight="1" x14ac:dyDescent="0.3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spans="1:27" ht="20.25" customHeight="1" x14ac:dyDescent="0.3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spans="1:27" ht="20.25" customHeight="1" x14ac:dyDescent="0.3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spans="1:27" ht="20.25" customHeight="1" x14ac:dyDescent="0.3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spans="1:27" ht="20.25" customHeight="1" x14ac:dyDescent="0.3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spans="1:27" ht="20.25" customHeight="1" x14ac:dyDescent="0.3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spans="1:27" ht="20.25" customHeight="1" x14ac:dyDescent="0.3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spans="1:27" ht="20.25" customHeight="1" x14ac:dyDescent="0.3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spans="1:27" ht="20.25" customHeight="1" x14ac:dyDescent="0.3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spans="1:27" ht="20.25" customHeight="1" x14ac:dyDescent="0.3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spans="1:27" ht="20.25" customHeight="1" x14ac:dyDescent="0.3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spans="1:27" ht="20.25" customHeight="1" x14ac:dyDescent="0.3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spans="1:27" ht="20.25" customHeight="1" x14ac:dyDescent="0.3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spans="1:27" ht="20.25" customHeight="1" x14ac:dyDescent="0.3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spans="1:27" ht="20.25" customHeight="1" x14ac:dyDescent="0.3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spans="1:27" ht="20.25" customHeight="1" x14ac:dyDescent="0.3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spans="1:27" ht="20.25" customHeight="1" x14ac:dyDescent="0.3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spans="1:27" ht="20.25" customHeight="1" x14ac:dyDescent="0.3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spans="1:27" ht="20.25" customHeight="1" x14ac:dyDescent="0.3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spans="1:27" ht="20.25" customHeight="1" x14ac:dyDescent="0.3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spans="1:27" ht="20.25" customHeight="1" x14ac:dyDescent="0.3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spans="1:27" ht="20.25" customHeight="1" x14ac:dyDescent="0.3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spans="1:27" ht="20.25" customHeight="1" x14ac:dyDescent="0.3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7" ht="20.25" customHeight="1" x14ac:dyDescent="0.3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spans="1:27" ht="20.25" customHeight="1" x14ac:dyDescent="0.3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spans="1:27" ht="20.25" customHeight="1" x14ac:dyDescent="0.3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spans="1:27" ht="20.25" customHeight="1" x14ac:dyDescent="0.3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spans="1:27" ht="20.25" customHeight="1" x14ac:dyDescent="0.3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spans="1:27" ht="20.25" customHeight="1" x14ac:dyDescent="0.3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spans="1:27" ht="20.25" customHeight="1" x14ac:dyDescent="0.3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spans="1:27" ht="20.25" customHeight="1" x14ac:dyDescent="0.3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spans="1:27" ht="20.25" customHeight="1" x14ac:dyDescent="0.3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spans="1:27" ht="20.25" customHeight="1" x14ac:dyDescent="0.3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spans="1:27" ht="20.25" customHeight="1" x14ac:dyDescent="0.3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spans="1:27" ht="20.25" customHeight="1" x14ac:dyDescent="0.3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spans="1:27" ht="20.25" customHeight="1" x14ac:dyDescent="0.3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spans="1:27" ht="20.25" customHeight="1" x14ac:dyDescent="0.3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spans="1:27" ht="20.25" customHeight="1" x14ac:dyDescent="0.3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spans="1:27" ht="20.25" customHeight="1" x14ac:dyDescent="0.3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spans="1:27" ht="20.25" customHeight="1" x14ac:dyDescent="0.3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spans="1:27" ht="20.25" customHeight="1" x14ac:dyDescent="0.3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spans="1:27" ht="20.25" customHeight="1" x14ac:dyDescent="0.3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spans="1:27" ht="20.25" customHeight="1" x14ac:dyDescent="0.3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spans="1:27" ht="20.25" customHeight="1" x14ac:dyDescent="0.3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spans="1:27" ht="20.25" customHeight="1" x14ac:dyDescent="0.3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spans="1:27" ht="20.25" customHeight="1" x14ac:dyDescent="0.3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spans="1:27" ht="20.25" customHeight="1" x14ac:dyDescent="0.3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spans="1:27" ht="20.25" customHeight="1" x14ac:dyDescent="0.3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spans="1:27" ht="20.25" customHeight="1" x14ac:dyDescent="0.3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spans="1:27" ht="20.25" customHeight="1" x14ac:dyDescent="0.3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spans="1:27" ht="20.25" customHeight="1" x14ac:dyDescent="0.3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spans="1:27" ht="20.25" customHeight="1" x14ac:dyDescent="0.3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spans="1:27" ht="20.25" customHeight="1" x14ac:dyDescent="0.3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spans="1:27" ht="20.25" customHeight="1" x14ac:dyDescent="0.3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spans="1:27" ht="20.25" customHeight="1" x14ac:dyDescent="0.3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spans="1:27" ht="20.25" customHeight="1" x14ac:dyDescent="0.3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spans="1:27" ht="20.25" customHeight="1" x14ac:dyDescent="0.3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spans="1:27" ht="20.25" customHeight="1" x14ac:dyDescent="0.3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spans="1:27" ht="20.25" customHeight="1" x14ac:dyDescent="0.3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spans="1:27" ht="20.25" customHeight="1" x14ac:dyDescent="0.3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spans="1:27" ht="20.25" customHeight="1" x14ac:dyDescent="0.3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spans="1:27" ht="20.25" customHeight="1" x14ac:dyDescent="0.3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spans="1:27" ht="20.25" customHeight="1" x14ac:dyDescent="0.3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spans="1:27" ht="20.25" customHeight="1" x14ac:dyDescent="0.3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spans="1:27" ht="20.25" customHeight="1" x14ac:dyDescent="0.3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spans="1:27" ht="20.25" customHeight="1" x14ac:dyDescent="0.3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spans="1:27" ht="20.25" customHeight="1" x14ac:dyDescent="0.3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spans="1:27" ht="20.25" customHeight="1" x14ac:dyDescent="0.3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spans="1:27" ht="20.25" customHeight="1" x14ac:dyDescent="0.3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spans="1:27" ht="20.25" customHeight="1" x14ac:dyDescent="0.3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spans="1:27" ht="20.25" customHeight="1" x14ac:dyDescent="0.3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spans="1:27" ht="20.25" customHeight="1" x14ac:dyDescent="0.3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spans="1:27" ht="20.25" customHeight="1" x14ac:dyDescent="0.3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spans="1:27" ht="20.25" customHeight="1" x14ac:dyDescent="0.3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spans="1:27" ht="20.25" customHeight="1" x14ac:dyDescent="0.3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spans="1:27" ht="20.25" customHeight="1" x14ac:dyDescent="0.3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spans="1:27" ht="20.25" customHeight="1" x14ac:dyDescent="0.3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spans="1:27" ht="20.25" customHeight="1" x14ac:dyDescent="0.3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spans="1:27" ht="20.25" customHeight="1" x14ac:dyDescent="0.3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spans="1:27" ht="20.25" customHeight="1" x14ac:dyDescent="0.3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spans="1:27" ht="20.25" customHeight="1" x14ac:dyDescent="0.3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spans="1:27" ht="20.25" customHeight="1" x14ac:dyDescent="0.3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spans="1:27" ht="20.25" customHeight="1" x14ac:dyDescent="0.3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spans="1:27" ht="20.25" customHeight="1" x14ac:dyDescent="0.3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spans="1:27" ht="20.25" customHeight="1" x14ac:dyDescent="0.3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spans="1:27" ht="20.25" customHeight="1" x14ac:dyDescent="0.3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spans="1:27" ht="20.25" customHeight="1" x14ac:dyDescent="0.3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spans="1:27" ht="20.25" customHeight="1" x14ac:dyDescent="0.3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spans="1:27" ht="20.25" customHeight="1" x14ac:dyDescent="0.3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spans="1:27" ht="20.25" customHeight="1" x14ac:dyDescent="0.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spans="1:27" ht="20.25" customHeight="1" x14ac:dyDescent="0.3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spans="1:27" ht="20.25" customHeight="1" x14ac:dyDescent="0.3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spans="1:27" ht="20.25" customHeight="1" x14ac:dyDescent="0.3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spans="1:27" ht="20.25" customHeight="1" x14ac:dyDescent="0.3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spans="1:27" ht="20.25" customHeight="1" x14ac:dyDescent="0.3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spans="1:27" ht="20.25" customHeight="1" x14ac:dyDescent="0.3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spans="1:27" ht="20.25" customHeight="1" x14ac:dyDescent="0.3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spans="1:27" ht="20.25" customHeight="1" x14ac:dyDescent="0.3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spans="1:27" ht="20.25" customHeight="1" x14ac:dyDescent="0.3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spans="1:27" ht="20.25" customHeight="1" x14ac:dyDescent="0.3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spans="1:27" ht="20.25" customHeight="1" x14ac:dyDescent="0.3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spans="1:27" ht="20.25" customHeight="1" x14ac:dyDescent="0.3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spans="1:27" ht="20.25" customHeight="1" x14ac:dyDescent="0.3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spans="1:27" ht="20.25" customHeight="1" x14ac:dyDescent="0.3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spans="1:27" ht="20.25" customHeight="1" x14ac:dyDescent="0.3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spans="1:27" ht="20.25" customHeight="1" x14ac:dyDescent="0.3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spans="1:27" ht="20.25" customHeight="1" x14ac:dyDescent="0.3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spans="1:27" ht="20.25" customHeight="1" x14ac:dyDescent="0.3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spans="1:27" ht="20.25" customHeight="1" x14ac:dyDescent="0.3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spans="1:27" ht="20.25" customHeight="1" x14ac:dyDescent="0.3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spans="1:27" ht="20.25" customHeight="1" x14ac:dyDescent="0.3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spans="1:27" ht="20.25" customHeight="1" x14ac:dyDescent="0.3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spans="1:27" ht="20.25" customHeight="1" x14ac:dyDescent="0.3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spans="1:27" ht="20.25" customHeight="1" x14ac:dyDescent="0.3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spans="1:27" ht="20.25" customHeight="1" x14ac:dyDescent="0.3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spans="1:27" ht="20.25" customHeight="1" x14ac:dyDescent="0.3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spans="1:27" ht="20.25" customHeight="1" x14ac:dyDescent="0.3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spans="1:27" ht="20.25" customHeight="1" x14ac:dyDescent="0.3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spans="1:27" ht="20.25" customHeight="1" x14ac:dyDescent="0.3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spans="1:27" ht="20.25" customHeight="1" x14ac:dyDescent="0.3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spans="1:27" ht="20.25" customHeight="1" x14ac:dyDescent="0.3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spans="1:27" ht="20.25" customHeight="1" x14ac:dyDescent="0.3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spans="1:27" ht="20.25" customHeight="1" x14ac:dyDescent="0.3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spans="1:27" ht="20.25" customHeight="1" x14ac:dyDescent="0.3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spans="1:27" ht="20.25" customHeight="1" x14ac:dyDescent="0.3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spans="1:27" ht="20.25" customHeight="1" x14ac:dyDescent="0.3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spans="1:27" ht="20.25" customHeight="1" x14ac:dyDescent="0.3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spans="1:27" ht="20.25" customHeight="1" x14ac:dyDescent="0.3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spans="1:27" ht="20.25" customHeight="1" x14ac:dyDescent="0.3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spans="1:27" ht="20.25" customHeight="1" x14ac:dyDescent="0.3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spans="1:27" ht="20.25" customHeight="1" x14ac:dyDescent="0.3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spans="1:27" ht="20.25" customHeight="1" x14ac:dyDescent="0.3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spans="1:27" ht="20.25" customHeight="1" x14ac:dyDescent="0.3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spans="1:27" ht="20.25" customHeight="1" x14ac:dyDescent="0.3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spans="1:27" ht="20.25" customHeight="1" x14ac:dyDescent="0.3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spans="1:27" ht="20.25" customHeight="1" x14ac:dyDescent="0.3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spans="1:27" ht="20.25" customHeight="1" x14ac:dyDescent="0.3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spans="1:27" ht="20.25" customHeight="1" x14ac:dyDescent="0.3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spans="1:27" ht="20.25" customHeight="1" x14ac:dyDescent="0.3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spans="1:27" ht="20.25" customHeight="1" x14ac:dyDescent="0.3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spans="1:27" ht="20.25" customHeight="1" x14ac:dyDescent="0.3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spans="1:27" ht="20.25" customHeight="1" x14ac:dyDescent="0.3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spans="1:27" ht="20.25" customHeight="1" x14ac:dyDescent="0.3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spans="1:27" ht="20.25" customHeight="1" x14ac:dyDescent="0.3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spans="1:27" ht="20.25" customHeight="1" x14ac:dyDescent="0.3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spans="1:27" ht="20.25" customHeight="1" x14ac:dyDescent="0.3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spans="1:27" ht="20.25" customHeight="1" x14ac:dyDescent="0.3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spans="1:27" ht="20.25" customHeight="1" x14ac:dyDescent="0.3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spans="1:27" ht="20.25" customHeight="1" x14ac:dyDescent="0.3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spans="1:27" ht="20.25" customHeight="1" x14ac:dyDescent="0.3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spans="1:27" ht="20.25" customHeight="1" x14ac:dyDescent="0.3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spans="1:27" ht="20.25" customHeight="1" x14ac:dyDescent="0.3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spans="1:27" ht="20.25" customHeight="1" x14ac:dyDescent="0.3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spans="1:27" ht="20.25" customHeight="1" x14ac:dyDescent="0.3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spans="1:27" ht="20.25" customHeight="1" x14ac:dyDescent="0.3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spans="1:27" ht="20.25" customHeight="1" x14ac:dyDescent="0.3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spans="1:27" ht="20.25" customHeight="1" x14ac:dyDescent="0.3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spans="1:27" ht="20.25" customHeight="1" x14ac:dyDescent="0.3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spans="1:27" ht="20.25" customHeight="1" x14ac:dyDescent="0.3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spans="1:27" ht="20.25" customHeight="1" x14ac:dyDescent="0.3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spans="1:27" ht="20.25" customHeight="1" x14ac:dyDescent="0.3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spans="1:27" ht="20.25" customHeight="1" x14ac:dyDescent="0.3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spans="1:27" ht="20.25" customHeight="1" x14ac:dyDescent="0.3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spans="1:27" ht="20.25" customHeight="1" x14ac:dyDescent="0.3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spans="1:27" ht="20.25" customHeight="1" x14ac:dyDescent="0.3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spans="1:27" ht="20.25" customHeight="1" x14ac:dyDescent="0.3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spans="1:27" ht="20.25" customHeight="1" x14ac:dyDescent="0.3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ht="20.25" customHeight="1" x14ac:dyDescent="0.3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ht="20.25" customHeight="1" x14ac:dyDescent="0.3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ht="20.25" customHeight="1" x14ac:dyDescent="0.3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ht="20.25" customHeight="1" x14ac:dyDescent="0.3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spans="1:27" ht="20.25" customHeight="1" x14ac:dyDescent="0.3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spans="1:27" ht="20.25" customHeight="1" x14ac:dyDescent="0.3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spans="1:27" ht="20.25" customHeight="1" x14ac:dyDescent="0.3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spans="1:27" ht="20.25" customHeight="1" x14ac:dyDescent="0.3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spans="1:27" ht="20.25" customHeight="1" x14ac:dyDescent="0.3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spans="1:27" ht="20.25" customHeight="1" x14ac:dyDescent="0.3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spans="1:27" ht="20.25" customHeight="1" x14ac:dyDescent="0.3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spans="1:27" ht="20.25" customHeight="1" x14ac:dyDescent="0.3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spans="1:27" ht="20.25" customHeight="1" x14ac:dyDescent="0.3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spans="1:27" ht="20.25" customHeight="1" x14ac:dyDescent="0.3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spans="1:27" ht="20.25" customHeight="1" x14ac:dyDescent="0.3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spans="1:27" ht="20.25" customHeight="1" x14ac:dyDescent="0.3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spans="1:27" ht="20.25" customHeight="1" x14ac:dyDescent="0.3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spans="1:27" ht="20.25" customHeight="1" x14ac:dyDescent="0.3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spans="1:27" ht="20.25" customHeight="1" x14ac:dyDescent="0.3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spans="1:27" ht="20.25" customHeight="1" x14ac:dyDescent="0.3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spans="1:27" ht="20.25" customHeight="1" x14ac:dyDescent="0.3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spans="1:27" ht="20.25" customHeight="1" x14ac:dyDescent="0.3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spans="1:27" ht="20.25" customHeight="1" x14ac:dyDescent="0.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spans="1:27" ht="20.25" customHeight="1" x14ac:dyDescent="0.3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spans="1:27" ht="20.25" customHeight="1" x14ac:dyDescent="0.3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spans="1:27" ht="20.25" customHeight="1" x14ac:dyDescent="0.3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spans="1:27" ht="20.25" customHeight="1" x14ac:dyDescent="0.3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spans="1:27" ht="20.25" customHeight="1" x14ac:dyDescent="0.3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spans="1:27" ht="20.25" customHeight="1" x14ac:dyDescent="0.3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spans="1:27" ht="20.25" customHeight="1" x14ac:dyDescent="0.3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spans="1:27" ht="20.25" customHeight="1" x14ac:dyDescent="0.3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spans="1:27" ht="20.25" customHeight="1" x14ac:dyDescent="0.3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spans="1:27" ht="20.25" customHeight="1" x14ac:dyDescent="0.3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spans="1:27" ht="20.25" customHeight="1" x14ac:dyDescent="0.3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spans="1:27" ht="20.25" customHeight="1" x14ac:dyDescent="0.3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spans="1:27" ht="20.25" customHeight="1" x14ac:dyDescent="0.3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spans="1:27" ht="20.25" customHeight="1" x14ac:dyDescent="0.3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spans="1:27" ht="20.25" customHeight="1" x14ac:dyDescent="0.3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spans="1:27" ht="20.25" customHeight="1" x14ac:dyDescent="0.3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spans="1:27" ht="20.25" customHeight="1" x14ac:dyDescent="0.3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spans="1:27" ht="20.25" customHeight="1" x14ac:dyDescent="0.3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spans="1:27" ht="20.25" customHeight="1" x14ac:dyDescent="0.3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spans="1:27" ht="20.25" customHeight="1" x14ac:dyDescent="0.3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spans="1:27" ht="20.25" customHeight="1" x14ac:dyDescent="0.3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spans="1:27" ht="20.25" customHeight="1" x14ac:dyDescent="0.3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spans="1:27" ht="20.25" customHeight="1" x14ac:dyDescent="0.3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spans="1:27" ht="20.25" customHeight="1" x14ac:dyDescent="0.3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spans="1:27" ht="20.25" customHeight="1" x14ac:dyDescent="0.3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spans="1:27" ht="20.25" customHeight="1" x14ac:dyDescent="0.3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spans="1:27" ht="20.25" customHeight="1" x14ac:dyDescent="0.3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spans="1:27" ht="20.25" customHeight="1" x14ac:dyDescent="0.3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spans="1:27" ht="20.25" customHeight="1" x14ac:dyDescent="0.3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spans="1:27" ht="20.25" customHeight="1" x14ac:dyDescent="0.3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spans="1:27" ht="20.25" customHeight="1" x14ac:dyDescent="0.3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spans="1:27" ht="20.25" customHeight="1" x14ac:dyDescent="0.3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spans="1:27" ht="20.25" customHeight="1" x14ac:dyDescent="0.3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spans="1:27" ht="20.25" customHeight="1" x14ac:dyDescent="0.3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spans="1:27" ht="20.25" customHeight="1" x14ac:dyDescent="0.3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spans="1:27" ht="20.25" customHeight="1" x14ac:dyDescent="0.3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spans="1:27" ht="20.25" customHeight="1" x14ac:dyDescent="0.3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spans="1:27" ht="20.25" customHeight="1" x14ac:dyDescent="0.3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spans="1:27" ht="20.25" customHeight="1" x14ac:dyDescent="0.3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spans="1:27" ht="20.25" customHeight="1" x14ac:dyDescent="0.3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spans="1:27" ht="20.25" customHeight="1" x14ac:dyDescent="0.3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spans="1:27" ht="20.25" customHeight="1" x14ac:dyDescent="0.3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spans="1:27" ht="20.25" customHeight="1" x14ac:dyDescent="0.3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spans="1:27" ht="20.25" customHeight="1" x14ac:dyDescent="0.3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spans="1:27" ht="20.25" customHeight="1" x14ac:dyDescent="0.3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spans="1:27" ht="20.25" customHeight="1" x14ac:dyDescent="0.3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spans="1:27" ht="20.25" customHeight="1" x14ac:dyDescent="0.3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spans="1:27" ht="20.25" customHeight="1" x14ac:dyDescent="0.3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spans="1:27" ht="20.25" customHeight="1" x14ac:dyDescent="0.3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spans="1:27" ht="20.25" customHeight="1" x14ac:dyDescent="0.3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spans="1:27" ht="20.25" customHeight="1" x14ac:dyDescent="0.3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spans="1:27" ht="20.25" customHeight="1" x14ac:dyDescent="0.3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spans="1:27" ht="20.25" customHeight="1" x14ac:dyDescent="0.3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spans="1:27" ht="20.25" customHeight="1" x14ac:dyDescent="0.3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spans="1:27" ht="20.25" customHeight="1" x14ac:dyDescent="0.3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spans="1:27" ht="20.25" customHeight="1" x14ac:dyDescent="0.3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spans="1:27" ht="20.25" customHeight="1" x14ac:dyDescent="0.3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spans="1:27" ht="20.25" customHeight="1" x14ac:dyDescent="0.3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spans="1:27" ht="20.25" customHeight="1" x14ac:dyDescent="0.3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spans="1:27" ht="20.25" customHeight="1" x14ac:dyDescent="0.3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spans="1:27" ht="20.25" customHeight="1" x14ac:dyDescent="0.3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spans="1:27" ht="20.25" customHeight="1" x14ac:dyDescent="0.3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spans="1:27" ht="20.25" customHeight="1" x14ac:dyDescent="0.3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spans="1:27" ht="20.25" customHeight="1" x14ac:dyDescent="0.3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spans="1:27" ht="20.25" customHeight="1" x14ac:dyDescent="0.3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spans="1:27" ht="20.25" customHeight="1" x14ac:dyDescent="0.3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spans="1:27" ht="20.25" customHeight="1" x14ac:dyDescent="0.3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spans="1:27" ht="20.25" customHeight="1" x14ac:dyDescent="0.3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spans="1:27" ht="20.25" customHeight="1" x14ac:dyDescent="0.3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spans="1:27" ht="20.25" customHeight="1" x14ac:dyDescent="0.3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spans="1:27" ht="20.25" customHeight="1" x14ac:dyDescent="0.3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spans="1:27" ht="20.25" customHeight="1" x14ac:dyDescent="0.3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spans="1:27" ht="20.25" customHeight="1" x14ac:dyDescent="0.3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spans="1:27" ht="20.25" customHeight="1" x14ac:dyDescent="0.3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spans="1:27" ht="20.25" customHeight="1" x14ac:dyDescent="0.3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spans="1:27" ht="20.25" customHeight="1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spans="1:27" ht="20.25" customHeight="1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spans="1:27" ht="20.25" customHeight="1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spans="1:27" ht="20.25" customHeight="1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spans="1:27" ht="20.25" customHeight="1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spans="1:27" ht="20.25" customHeight="1" x14ac:dyDescent="0.3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spans="1:27" ht="20.25" customHeight="1" x14ac:dyDescent="0.3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spans="1:27" ht="20.25" customHeight="1" x14ac:dyDescent="0.3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spans="1:27" ht="20.25" customHeight="1" x14ac:dyDescent="0.3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spans="1:27" ht="20.25" customHeight="1" x14ac:dyDescent="0.3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spans="1:27" ht="20.25" customHeight="1" x14ac:dyDescent="0.3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spans="1:27" ht="20.25" customHeight="1" x14ac:dyDescent="0.3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spans="1:27" ht="20.25" customHeight="1" x14ac:dyDescent="0.3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spans="1:27" ht="20.25" customHeight="1" x14ac:dyDescent="0.3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spans="1:27" ht="20.25" customHeight="1" x14ac:dyDescent="0.3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spans="1:27" ht="20.25" customHeight="1" x14ac:dyDescent="0.3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spans="1:27" ht="20.25" customHeight="1" x14ac:dyDescent="0.3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spans="1:27" ht="20.25" customHeight="1" x14ac:dyDescent="0.3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spans="1:27" ht="20.25" customHeight="1" x14ac:dyDescent="0.3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spans="1:27" ht="20.25" customHeight="1" x14ac:dyDescent="0.3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spans="1:27" ht="20.25" customHeight="1" x14ac:dyDescent="0.3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spans="1:27" ht="20.25" customHeight="1" x14ac:dyDescent="0.3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spans="1:27" ht="20.25" customHeight="1" x14ac:dyDescent="0.3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spans="1:27" ht="20.25" customHeight="1" x14ac:dyDescent="0.3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spans="1:27" ht="20.25" customHeight="1" x14ac:dyDescent="0.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spans="1:27" ht="20.25" customHeight="1" x14ac:dyDescent="0.3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spans="1:27" ht="20.25" customHeight="1" x14ac:dyDescent="0.3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spans="1:27" ht="20.25" customHeight="1" x14ac:dyDescent="0.3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spans="1:27" ht="20.25" customHeight="1" x14ac:dyDescent="0.3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spans="1:27" ht="20.25" customHeight="1" x14ac:dyDescent="0.3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spans="1:27" ht="20.25" customHeight="1" x14ac:dyDescent="0.3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spans="1:27" ht="20.25" customHeight="1" x14ac:dyDescent="0.3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spans="1:27" ht="20.25" customHeight="1" x14ac:dyDescent="0.3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spans="1:27" ht="20.25" customHeight="1" x14ac:dyDescent="0.3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spans="1:27" ht="20.25" customHeight="1" x14ac:dyDescent="0.3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spans="1:27" ht="20.25" customHeight="1" x14ac:dyDescent="0.3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spans="1:27" ht="20.25" customHeight="1" x14ac:dyDescent="0.3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spans="1:27" ht="20.25" customHeight="1" x14ac:dyDescent="0.3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spans="1:27" ht="20.25" customHeight="1" x14ac:dyDescent="0.3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spans="1:27" ht="20.25" customHeight="1" x14ac:dyDescent="0.3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spans="1:27" ht="20.25" customHeight="1" x14ac:dyDescent="0.3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spans="1:27" ht="20.25" customHeight="1" x14ac:dyDescent="0.3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spans="1:27" ht="20.25" customHeight="1" x14ac:dyDescent="0.3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spans="1:27" ht="20.25" customHeight="1" x14ac:dyDescent="0.3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spans="1:27" ht="20.25" customHeight="1" x14ac:dyDescent="0.3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spans="1:27" ht="20.25" customHeight="1" x14ac:dyDescent="0.3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spans="1:27" ht="20.25" customHeight="1" x14ac:dyDescent="0.3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spans="1:27" ht="20.25" customHeight="1" x14ac:dyDescent="0.3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spans="1:27" ht="20.25" customHeight="1" x14ac:dyDescent="0.3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spans="1:27" ht="20.25" customHeight="1" x14ac:dyDescent="0.3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spans="1:27" ht="20.25" customHeight="1" x14ac:dyDescent="0.3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spans="1:27" ht="20.25" customHeight="1" x14ac:dyDescent="0.3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spans="1:27" ht="20.25" customHeight="1" x14ac:dyDescent="0.3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spans="1:27" ht="20.25" customHeight="1" x14ac:dyDescent="0.3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spans="1:27" ht="20.25" customHeight="1" x14ac:dyDescent="0.3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spans="1:27" ht="20.25" customHeight="1" x14ac:dyDescent="0.3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spans="1:27" ht="20.25" customHeight="1" x14ac:dyDescent="0.3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spans="1:27" ht="20.25" customHeight="1" x14ac:dyDescent="0.3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spans="1:27" ht="20.25" customHeight="1" x14ac:dyDescent="0.3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spans="1:27" ht="20.25" customHeight="1" x14ac:dyDescent="0.3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spans="1:27" ht="20.25" customHeight="1" x14ac:dyDescent="0.3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spans="1:27" ht="20.25" customHeight="1" x14ac:dyDescent="0.3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spans="1:27" ht="20.25" customHeight="1" x14ac:dyDescent="0.3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spans="1:27" ht="20.25" customHeight="1" x14ac:dyDescent="0.3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spans="1:27" ht="20.25" customHeight="1" x14ac:dyDescent="0.3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spans="1:27" ht="20.25" customHeight="1" x14ac:dyDescent="0.3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spans="1:27" ht="20.25" customHeight="1" x14ac:dyDescent="0.3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spans="1:27" ht="20.25" customHeight="1" x14ac:dyDescent="0.3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spans="1:27" ht="20.25" customHeight="1" x14ac:dyDescent="0.3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spans="1:27" ht="20.25" customHeight="1" x14ac:dyDescent="0.3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spans="1:27" ht="20.25" customHeight="1" x14ac:dyDescent="0.3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spans="1:27" ht="20.25" customHeight="1" x14ac:dyDescent="0.3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spans="1:27" ht="20.25" customHeight="1" x14ac:dyDescent="0.3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spans="1:27" ht="20.25" customHeight="1" x14ac:dyDescent="0.3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spans="1:27" ht="20.25" customHeight="1" x14ac:dyDescent="0.3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spans="1:27" ht="20.25" customHeight="1" x14ac:dyDescent="0.3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spans="1:27" ht="20.25" customHeight="1" x14ac:dyDescent="0.3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spans="1:27" ht="20.25" customHeight="1" x14ac:dyDescent="0.3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spans="1:27" ht="20.25" customHeight="1" x14ac:dyDescent="0.3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spans="1:27" ht="20.25" customHeight="1" x14ac:dyDescent="0.3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spans="1:27" ht="20.25" customHeight="1" x14ac:dyDescent="0.3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spans="1:27" ht="20.25" customHeight="1" x14ac:dyDescent="0.3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spans="1:27" ht="20.25" customHeight="1" x14ac:dyDescent="0.3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spans="1:27" ht="20.25" customHeight="1" x14ac:dyDescent="0.3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spans="1:27" ht="20.25" customHeight="1" x14ac:dyDescent="0.3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spans="1:27" ht="20.25" customHeight="1" x14ac:dyDescent="0.3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spans="1:27" ht="20.25" customHeight="1" x14ac:dyDescent="0.3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spans="1:27" ht="20.25" customHeight="1" x14ac:dyDescent="0.3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spans="1:27" ht="20.25" customHeight="1" x14ac:dyDescent="0.3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spans="1:27" ht="20.25" customHeight="1" x14ac:dyDescent="0.3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spans="1:27" ht="20.25" customHeight="1" x14ac:dyDescent="0.3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spans="1:27" ht="20.25" customHeight="1" x14ac:dyDescent="0.3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spans="1:27" ht="20.25" customHeight="1" x14ac:dyDescent="0.3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spans="1:27" ht="20.25" customHeight="1" x14ac:dyDescent="0.3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spans="1:27" ht="20.25" customHeight="1" x14ac:dyDescent="0.3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spans="1:27" ht="20.25" customHeight="1" x14ac:dyDescent="0.3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spans="1:27" ht="20.25" customHeight="1" x14ac:dyDescent="0.3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spans="1:27" ht="20.25" customHeight="1" x14ac:dyDescent="0.3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spans="1:27" ht="20.25" customHeight="1" x14ac:dyDescent="0.3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20.25" customHeight="1" x14ac:dyDescent="0.3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spans="1:27" ht="20.25" customHeight="1" x14ac:dyDescent="0.3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spans="1:27" ht="20.25" customHeight="1" x14ac:dyDescent="0.3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spans="1:27" ht="20.25" customHeight="1" x14ac:dyDescent="0.3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spans="1:27" ht="20.25" customHeight="1" x14ac:dyDescent="0.3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spans="1:27" ht="20.25" customHeight="1" x14ac:dyDescent="0.3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spans="1:27" ht="20.25" customHeight="1" x14ac:dyDescent="0.3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spans="1:27" ht="20.25" customHeight="1" x14ac:dyDescent="0.3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spans="1:27" ht="20.25" customHeight="1" x14ac:dyDescent="0.3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spans="1:27" ht="20.25" customHeight="1" x14ac:dyDescent="0.3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spans="1:27" ht="20.25" customHeight="1" x14ac:dyDescent="0.3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spans="1:27" ht="20.25" customHeight="1" x14ac:dyDescent="0.3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spans="1:27" ht="20.25" customHeight="1" x14ac:dyDescent="0.3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spans="1:27" ht="20.25" customHeight="1" x14ac:dyDescent="0.3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spans="1:27" ht="20.25" customHeight="1" x14ac:dyDescent="0.3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spans="1:27" ht="20.25" customHeight="1" x14ac:dyDescent="0.3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20.25" customHeight="1" x14ac:dyDescent="0.3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spans="1:27" ht="20.25" customHeight="1" x14ac:dyDescent="0.3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spans="1:27" ht="20.25" customHeight="1" x14ac:dyDescent="0.3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spans="1:27" ht="20.25" customHeight="1" x14ac:dyDescent="0.3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spans="1:27" ht="20.25" customHeight="1" x14ac:dyDescent="0.3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spans="1:27" ht="20.25" customHeight="1" x14ac:dyDescent="0.3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spans="1:27" ht="20.25" customHeight="1" x14ac:dyDescent="0.3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spans="1:27" ht="20.25" customHeight="1" x14ac:dyDescent="0.3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spans="1:27" ht="20.25" customHeight="1" x14ac:dyDescent="0.3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spans="1:27" ht="20.25" customHeight="1" x14ac:dyDescent="0.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spans="1:27" ht="20.25" customHeight="1" x14ac:dyDescent="0.3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spans="1:27" ht="20.25" customHeight="1" x14ac:dyDescent="0.3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spans="1:27" ht="20.25" customHeight="1" x14ac:dyDescent="0.3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spans="1:27" ht="20.25" customHeight="1" x14ac:dyDescent="0.3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spans="1:27" ht="20.25" customHeight="1" x14ac:dyDescent="0.3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spans="1:27" ht="20.25" customHeight="1" x14ac:dyDescent="0.3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spans="1:27" ht="20.25" customHeight="1" x14ac:dyDescent="0.3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spans="1:27" ht="20.25" customHeight="1" x14ac:dyDescent="0.3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20.25" customHeight="1" x14ac:dyDescent="0.3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spans="1:27" ht="20.25" customHeight="1" x14ac:dyDescent="0.3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spans="1:27" ht="20.25" customHeight="1" x14ac:dyDescent="0.3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spans="1:27" ht="20.25" customHeight="1" x14ac:dyDescent="0.3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spans="1:27" ht="20.25" customHeight="1" x14ac:dyDescent="0.3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ht="20.25" customHeight="1" x14ac:dyDescent="0.3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ht="20.25" customHeight="1" x14ac:dyDescent="0.3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ht="20.25" customHeight="1" x14ac:dyDescent="0.3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ht="20.25" customHeight="1" x14ac:dyDescent="0.3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ht="20.25" customHeight="1" x14ac:dyDescent="0.3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ht="20.25" customHeight="1" x14ac:dyDescent="0.3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ht="20.25" customHeight="1" x14ac:dyDescent="0.3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ht="20.25" customHeight="1" x14ac:dyDescent="0.3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ht="20.25" customHeight="1" x14ac:dyDescent="0.3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ht="20.25" customHeight="1" x14ac:dyDescent="0.3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ht="20.25" customHeight="1" x14ac:dyDescent="0.3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ht="20.25" customHeight="1" x14ac:dyDescent="0.3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ht="20.25" customHeight="1" x14ac:dyDescent="0.3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ht="20.25" customHeight="1" x14ac:dyDescent="0.3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ht="20.25" customHeight="1" x14ac:dyDescent="0.3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ht="20.25" customHeight="1" x14ac:dyDescent="0.3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ht="20.25" customHeight="1" x14ac:dyDescent="0.3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ht="20.25" customHeight="1" x14ac:dyDescent="0.3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ht="20.25" customHeight="1" x14ac:dyDescent="0.3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ht="20.25" customHeight="1" x14ac:dyDescent="0.3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ht="20.25" customHeight="1" x14ac:dyDescent="0.3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spans="1:27" ht="20.25" customHeight="1" x14ac:dyDescent="0.3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spans="1:27" ht="20.25" customHeight="1" x14ac:dyDescent="0.3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spans="1:27" ht="20.25" customHeight="1" x14ac:dyDescent="0.3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spans="1:27" ht="20.25" customHeight="1" x14ac:dyDescent="0.3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spans="1:27" ht="20.25" customHeight="1" x14ac:dyDescent="0.3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spans="1:27" ht="20.25" customHeight="1" x14ac:dyDescent="0.3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spans="1:27" ht="20.25" customHeight="1" x14ac:dyDescent="0.3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spans="1:27" ht="20.25" customHeight="1" x14ac:dyDescent="0.3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spans="1:27" ht="20.25" customHeight="1" x14ac:dyDescent="0.3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spans="1:27" ht="20.25" customHeight="1" x14ac:dyDescent="0.3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spans="1:27" ht="20.25" customHeight="1" x14ac:dyDescent="0.3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spans="1:27" ht="20.25" customHeight="1" x14ac:dyDescent="0.3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spans="1:27" ht="20.25" customHeight="1" x14ac:dyDescent="0.3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spans="1:27" ht="20.25" customHeight="1" x14ac:dyDescent="0.3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spans="1:27" ht="20.25" customHeight="1" x14ac:dyDescent="0.3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spans="1:27" ht="20.25" customHeight="1" x14ac:dyDescent="0.3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spans="1:27" ht="20.25" customHeight="1" x14ac:dyDescent="0.3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spans="1:27" ht="20.25" customHeight="1" x14ac:dyDescent="0.3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spans="1:27" ht="20.25" customHeight="1" x14ac:dyDescent="0.3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spans="1:27" ht="20.25" customHeight="1" x14ac:dyDescent="0.3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spans="1:27" ht="20.25" customHeight="1" x14ac:dyDescent="0.3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spans="1:27" ht="20.25" customHeight="1" x14ac:dyDescent="0.3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spans="1:27" ht="20.25" customHeight="1" x14ac:dyDescent="0.3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spans="1:27" ht="20.25" customHeight="1" x14ac:dyDescent="0.3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spans="1:27" ht="20.25" customHeight="1" x14ac:dyDescent="0.3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spans="1:27" ht="20.25" customHeight="1" x14ac:dyDescent="0.3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spans="1:27" ht="20.25" customHeight="1" x14ac:dyDescent="0.3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spans="1:27" ht="20.25" customHeight="1" x14ac:dyDescent="0.3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spans="1:27" ht="20.25" customHeight="1" x14ac:dyDescent="0.3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spans="1:27" ht="20.25" customHeight="1" x14ac:dyDescent="0.3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spans="1:27" ht="20.25" customHeight="1" x14ac:dyDescent="0.3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spans="1:27" ht="20.25" customHeight="1" x14ac:dyDescent="0.3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spans="1:27" ht="20.25" customHeight="1" x14ac:dyDescent="0.3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spans="1:27" ht="20.25" customHeight="1" x14ac:dyDescent="0.3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spans="1:27" ht="20.25" customHeight="1" x14ac:dyDescent="0.3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spans="1:27" ht="20.25" customHeight="1" x14ac:dyDescent="0.3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spans="1:27" ht="20.25" customHeight="1" x14ac:dyDescent="0.3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spans="1:27" ht="20.25" customHeight="1" x14ac:dyDescent="0.3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spans="1:27" ht="20.25" customHeight="1" x14ac:dyDescent="0.3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spans="1:27" ht="20.25" customHeight="1" x14ac:dyDescent="0.3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spans="1:27" ht="20.25" customHeight="1" x14ac:dyDescent="0.3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spans="1:27" ht="20.25" customHeight="1" x14ac:dyDescent="0.3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spans="1:27" ht="20.25" customHeight="1" x14ac:dyDescent="0.3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spans="1:27" ht="20.25" customHeight="1" x14ac:dyDescent="0.3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spans="1:27" ht="20.25" customHeight="1" x14ac:dyDescent="0.3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spans="1:27" ht="20.25" customHeight="1" x14ac:dyDescent="0.3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spans="1:27" ht="20.25" customHeight="1" x14ac:dyDescent="0.3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spans="1:27" ht="20.25" customHeight="1" x14ac:dyDescent="0.3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spans="1:27" ht="20.25" customHeight="1" x14ac:dyDescent="0.3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spans="1:27" ht="20.25" customHeight="1" x14ac:dyDescent="0.3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spans="1:27" ht="20.25" customHeight="1" x14ac:dyDescent="0.3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spans="1:27" ht="20.25" customHeight="1" x14ac:dyDescent="0.3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spans="1:27" ht="20.25" customHeight="1" x14ac:dyDescent="0.3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spans="1:27" ht="20.25" customHeight="1" x14ac:dyDescent="0.3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spans="1:27" ht="20.25" customHeight="1" x14ac:dyDescent="0.3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spans="1:27" ht="20.25" customHeight="1" x14ac:dyDescent="0.3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spans="1:27" ht="20.25" customHeight="1" x14ac:dyDescent="0.3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spans="1:27" ht="20.25" customHeight="1" x14ac:dyDescent="0.3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spans="1:27" ht="20.25" customHeight="1" x14ac:dyDescent="0.3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spans="1:27" ht="20.25" customHeight="1" x14ac:dyDescent="0.3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spans="1:27" ht="20.25" customHeight="1" x14ac:dyDescent="0.3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spans="1:27" ht="20.25" customHeight="1" x14ac:dyDescent="0.3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spans="1:27" ht="20.25" customHeight="1" x14ac:dyDescent="0.3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spans="1:27" ht="20.25" customHeight="1" x14ac:dyDescent="0.3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spans="1:27" ht="20.25" customHeight="1" x14ac:dyDescent="0.3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spans="1:27" ht="20.25" customHeight="1" x14ac:dyDescent="0.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spans="1:27" ht="20.25" customHeight="1" x14ac:dyDescent="0.3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spans="1:27" ht="20.25" customHeight="1" x14ac:dyDescent="0.3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spans="1:27" ht="20.25" customHeight="1" x14ac:dyDescent="0.3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spans="1:27" ht="20.25" customHeight="1" x14ac:dyDescent="0.3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spans="1:27" ht="20.25" customHeight="1" x14ac:dyDescent="0.3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spans="1:27" ht="20.25" customHeight="1" x14ac:dyDescent="0.3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spans="1:27" ht="20.25" customHeight="1" x14ac:dyDescent="0.3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spans="1:27" ht="20.25" customHeight="1" x14ac:dyDescent="0.3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spans="1:27" ht="20.25" customHeight="1" x14ac:dyDescent="0.3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spans="1:27" ht="20.25" customHeight="1" x14ac:dyDescent="0.3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spans="1:27" ht="20.25" customHeight="1" x14ac:dyDescent="0.3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spans="1:27" ht="20.25" customHeight="1" x14ac:dyDescent="0.3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spans="1:27" ht="20.25" customHeight="1" x14ac:dyDescent="0.3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spans="1:27" ht="20.25" customHeight="1" x14ac:dyDescent="0.3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spans="1:27" ht="20.25" customHeight="1" x14ac:dyDescent="0.3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spans="1:27" ht="20.25" customHeight="1" x14ac:dyDescent="0.3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spans="1:27" ht="20.25" customHeight="1" x14ac:dyDescent="0.3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spans="1:27" ht="20.25" customHeight="1" x14ac:dyDescent="0.3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spans="1:27" ht="20.25" customHeight="1" x14ac:dyDescent="0.3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spans="1:27" ht="20.25" customHeight="1" x14ac:dyDescent="0.3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spans="1:27" ht="20.25" customHeight="1" x14ac:dyDescent="0.3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spans="1:27" ht="20.25" customHeight="1" x14ac:dyDescent="0.3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spans="1:27" ht="20.25" customHeight="1" x14ac:dyDescent="0.3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spans="1:27" ht="20.25" customHeight="1" x14ac:dyDescent="0.3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spans="1:27" ht="20.25" customHeight="1" x14ac:dyDescent="0.3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spans="1:27" ht="20.25" customHeight="1" x14ac:dyDescent="0.3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spans="1:27" ht="20.25" customHeight="1" x14ac:dyDescent="0.3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spans="1:27" ht="20.25" customHeight="1" x14ac:dyDescent="0.3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spans="1:27" ht="20.25" customHeight="1" x14ac:dyDescent="0.3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spans="1:27" ht="20.25" customHeight="1" x14ac:dyDescent="0.3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spans="1:27" ht="20.25" customHeight="1" x14ac:dyDescent="0.3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spans="1:27" ht="20.25" customHeight="1" x14ac:dyDescent="0.3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spans="1:27" ht="20.25" customHeight="1" x14ac:dyDescent="0.3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spans="1:27" ht="20.25" customHeight="1" x14ac:dyDescent="0.3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spans="1:27" ht="20.25" customHeight="1" x14ac:dyDescent="0.3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spans="1:27" ht="20.25" customHeight="1" x14ac:dyDescent="0.3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spans="1:27" ht="20.25" customHeight="1" x14ac:dyDescent="0.3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spans="1:27" ht="20.25" customHeight="1" x14ac:dyDescent="0.3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spans="1:27" ht="20.25" customHeight="1" x14ac:dyDescent="0.3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spans="1:27" ht="20.25" customHeight="1" x14ac:dyDescent="0.3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spans="1:27" ht="20.25" customHeight="1" x14ac:dyDescent="0.3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spans="1:27" ht="20.25" customHeight="1" x14ac:dyDescent="0.3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spans="1:27" ht="20.25" customHeight="1" x14ac:dyDescent="0.3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spans="1:27" ht="20.25" customHeight="1" x14ac:dyDescent="0.3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spans="1:27" ht="20.25" customHeight="1" x14ac:dyDescent="0.3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spans="1:27" ht="20.25" customHeight="1" x14ac:dyDescent="0.3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spans="1:27" ht="20.25" customHeight="1" x14ac:dyDescent="0.3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spans="1:27" ht="20.25" customHeight="1" x14ac:dyDescent="0.3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spans="1:27" ht="20.25" customHeight="1" x14ac:dyDescent="0.3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spans="1:27" ht="20.25" customHeight="1" x14ac:dyDescent="0.3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spans="1:27" ht="20.25" customHeight="1" x14ac:dyDescent="0.3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spans="1:27" ht="20.25" customHeight="1" x14ac:dyDescent="0.3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spans="1:27" ht="20.25" customHeight="1" x14ac:dyDescent="0.3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spans="1:27" ht="20.25" customHeight="1" x14ac:dyDescent="0.3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spans="1:27" ht="20.25" customHeight="1" x14ac:dyDescent="0.3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spans="1:27" ht="20.25" customHeight="1" x14ac:dyDescent="0.3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spans="1:27" ht="20.25" customHeight="1" x14ac:dyDescent="0.3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spans="1:27" ht="20.25" customHeight="1" x14ac:dyDescent="0.3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spans="1:27" ht="20.25" customHeight="1" x14ac:dyDescent="0.3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spans="1:27" ht="20.25" customHeight="1" x14ac:dyDescent="0.3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spans="1:27" ht="20.25" customHeight="1" x14ac:dyDescent="0.3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spans="1:27" ht="20.25" customHeight="1" x14ac:dyDescent="0.3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spans="1:27" ht="20.25" customHeight="1" x14ac:dyDescent="0.3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spans="1:27" ht="20.25" customHeight="1" x14ac:dyDescent="0.3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spans="1:27" ht="20.25" customHeight="1" x14ac:dyDescent="0.3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spans="1:27" ht="20.25" customHeight="1" x14ac:dyDescent="0.3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spans="1:27" ht="20.25" customHeight="1" x14ac:dyDescent="0.3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spans="1:27" ht="20.25" customHeight="1" x14ac:dyDescent="0.3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spans="1:27" ht="20.25" customHeight="1" x14ac:dyDescent="0.3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spans="1:27" ht="20.25" customHeight="1" x14ac:dyDescent="0.3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spans="1:27" ht="20.25" customHeight="1" x14ac:dyDescent="0.3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spans="1:27" ht="20.25" customHeight="1" x14ac:dyDescent="0.3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spans="1:27" ht="20.25" customHeight="1" x14ac:dyDescent="0.3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spans="1:27" ht="20.25" customHeight="1" x14ac:dyDescent="0.3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spans="1:27" ht="20.25" customHeight="1" x14ac:dyDescent="0.3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spans="1:27" ht="20.25" customHeight="1" x14ac:dyDescent="0.3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spans="1:27" ht="20.25" customHeight="1" x14ac:dyDescent="0.3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spans="1:27" ht="20.25" customHeight="1" x14ac:dyDescent="0.3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spans="1:27" ht="20.25" customHeight="1" x14ac:dyDescent="0.3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spans="1:27" ht="20.25" customHeight="1" x14ac:dyDescent="0.3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spans="1:27" ht="20.25" customHeight="1" x14ac:dyDescent="0.3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spans="1:27" ht="20.25" customHeight="1" x14ac:dyDescent="0.3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spans="1:27" ht="20.25" customHeight="1" x14ac:dyDescent="0.3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spans="1:27" ht="20.25" customHeight="1" x14ac:dyDescent="0.3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spans="1:27" ht="20.25" customHeight="1" x14ac:dyDescent="0.3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spans="1:27" ht="20.25" customHeight="1" x14ac:dyDescent="0.3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spans="1:27" ht="20.25" customHeight="1" x14ac:dyDescent="0.3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spans="1:27" ht="20.25" customHeight="1" x14ac:dyDescent="0.3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spans="1:27" ht="20.25" customHeight="1" x14ac:dyDescent="0.3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spans="1:27" ht="20.25" customHeight="1" x14ac:dyDescent="0.3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spans="1:27" ht="20.25" customHeight="1" x14ac:dyDescent="0.3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spans="1:27" ht="20.25" customHeight="1" x14ac:dyDescent="0.3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spans="1:27" ht="20.25" customHeight="1" x14ac:dyDescent="0.3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spans="1:27" ht="20.25" customHeight="1" x14ac:dyDescent="0.3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spans="1:27" ht="20.25" customHeight="1" x14ac:dyDescent="0.3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spans="1:27" ht="20.25" customHeight="1" x14ac:dyDescent="0.3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spans="1:27" ht="20.25" customHeight="1" x14ac:dyDescent="0.3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spans="1:27" ht="20.25" customHeight="1" x14ac:dyDescent="0.3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spans="1:27" ht="20.25" customHeight="1" x14ac:dyDescent="0.3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spans="1:27" ht="20.25" customHeight="1" x14ac:dyDescent="0.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spans="1:27" ht="20.25" customHeight="1" x14ac:dyDescent="0.3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spans="1:27" ht="20.25" customHeight="1" x14ac:dyDescent="0.3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spans="1:27" ht="20.25" customHeight="1" x14ac:dyDescent="0.3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spans="1:27" ht="20.25" customHeight="1" x14ac:dyDescent="0.3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spans="1:27" ht="20.25" customHeight="1" x14ac:dyDescent="0.3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spans="1:27" ht="20.25" customHeight="1" x14ac:dyDescent="0.3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spans="1:27" ht="20.25" customHeight="1" x14ac:dyDescent="0.3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spans="1:27" ht="20.25" customHeight="1" x14ac:dyDescent="0.3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spans="1:27" ht="20.25" customHeight="1" x14ac:dyDescent="0.3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spans="1:27" ht="20.25" customHeight="1" x14ac:dyDescent="0.3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spans="1:27" ht="20.25" customHeight="1" x14ac:dyDescent="0.3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spans="1:27" ht="20.25" customHeight="1" x14ac:dyDescent="0.3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spans="1:27" ht="20.25" customHeight="1" x14ac:dyDescent="0.3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spans="1:27" ht="20.25" customHeight="1" x14ac:dyDescent="0.3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spans="1:27" ht="20.25" customHeight="1" x14ac:dyDescent="0.3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spans="1:27" ht="20.25" customHeight="1" x14ac:dyDescent="0.3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spans="1:27" ht="20.25" customHeight="1" x14ac:dyDescent="0.3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spans="1:27" ht="20.25" customHeight="1" x14ac:dyDescent="0.3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spans="1:27" ht="20.25" customHeight="1" x14ac:dyDescent="0.3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spans="1:27" ht="20.25" customHeight="1" x14ac:dyDescent="0.3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spans="1:27" ht="20.25" customHeight="1" x14ac:dyDescent="0.3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spans="1:27" ht="20.25" customHeight="1" x14ac:dyDescent="0.3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spans="1:27" ht="20.25" customHeight="1" x14ac:dyDescent="0.3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spans="1:27" ht="20.25" customHeight="1" x14ac:dyDescent="0.3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spans="1:27" ht="20.25" customHeight="1" x14ac:dyDescent="0.3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spans="1:27" ht="20.25" customHeight="1" x14ac:dyDescent="0.3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spans="1:27" ht="20.25" customHeight="1" x14ac:dyDescent="0.3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spans="1:27" ht="20.25" customHeight="1" x14ac:dyDescent="0.3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spans="1:27" ht="20.25" customHeight="1" x14ac:dyDescent="0.3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spans="1:27" ht="20.25" customHeight="1" x14ac:dyDescent="0.3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spans="1:27" ht="20.25" customHeight="1" x14ac:dyDescent="0.3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spans="1:27" ht="20.25" customHeight="1" x14ac:dyDescent="0.3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spans="1:27" ht="20.25" customHeight="1" x14ac:dyDescent="0.3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spans="1:27" ht="20.25" customHeight="1" x14ac:dyDescent="0.3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spans="1:27" ht="20.25" customHeight="1" x14ac:dyDescent="0.3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spans="1:27" ht="20.25" customHeight="1" x14ac:dyDescent="0.3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spans="1:27" ht="20.25" customHeight="1" x14ac:dyDescent="0.3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spans="1:27" ht="20.25" customHeight="1" x14ac:dyDescent="0.3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spans="1:27" ht="20.25" customHeight="1" x14ac:dyDescent="0.3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spans="1:27" ht="20.25" customHeight="1" x14ac:dyDescent="0.3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spans="1:27" ht="20.25" customHeight="1" x14ac:dyDescent="0.3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spans="1:27" ht="20.25" customHeight="1" x14ac:dyDescent="0.3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spans="1:27" ht="20.25" customHeight="1" x14ac:dyDescent="0.3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spans="1:27" ht="20.25" customHeight="1" x14ac:dyDescent="0.3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spans="1:27" ht="20.25" customHeight="1" x14ac:dyDescent="0.3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spans="1:27" ht="20.25" customHeight="1" x14ac:dyDescent="0.3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spans="1:27" ht="20.25" customHeight="1" x14ac:dyDescent="0.3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spans="1:27" ht="20.25" customHeight="1" x14ac:dyDescent="0.3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spans="1:27" ht="20.25" customHeight="1" x14ac:dyDescent="0.3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spans="1:27" ht="20.25" customHeight="1" x14ac:dyDescent="0.3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spans="1:27" ht="20.25" customHeight="1" x14ac:dyDescent="0.3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spans="1:27" ht="20.25" customHeight="1" x14ac:dyDescent="0.3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spans="1:27" ht="20.25" customHeight="1" x14ac:dyDescent="0.3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spans="1:27" ht="20.25" customHeight="1" x14ac:dyDescent="0.3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spans="1:27" ht="20.25" customHeight="1" x14ac:dyDescent="0.3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spans="1:27" ht="20.25" customHeight="1" x14ac:dyDescent="0.3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spans="1:27" ht="20.25" customHeight="1" x14ac:dyDescent="0.3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spans="1:27" ht="20.25" customHeight="1" x14ac:dyDescent="0.3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spans="1:27" ht="20.25" customHeight="1" x14ac:dyDescent="0.3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spans="1:27" ht="20.25" customHeight="1" x14ac:dyDescent="0.3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spans="1:27" ht="20.25" customHeight="1" x14ac:dyDescent="0.3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spans="1:27" ht="20.25" customHeight="1" x14ac:dyDescent="0.3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  <row r="998" spans="1:27" ht="20.25" customHeight="1" x14ac:dyDescent="0.3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</row>
    <row r="999" spans="1:27" ht="20.25" customHeight="1" x14ac:dyDescent="0.3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</row>
    <row r="1000" spans="1:27" ht="20.25" customHeight="1" x14ac:dyDescent="0.3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</row>
    <row r="1001" spans="1:27" ht="20.25" customHeight="1" x14ac:dyDescent="0.35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</row>
    <row r="1002" spans="1:27" ht="20.25" customHeight="1" x14ac:dyDescent="0.35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  <c r="AA1002" s="30"/>
    </row>
    <row r="1003" spans="1:27" ht="20.25" customHeight="1" x14ac:dyDescent="0.35">
      <c r="A1003" s="30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</row>
    <row r="1004" spans="1:27" ht="20.25" customHeight="1" x14ac:dyDescent="0.35">
      <c r="A1004" s="30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</row>
    <row r="1005" spans="1:27" ht="20.25" customHeight="1" x14ac:dyDescent="0.35">
      <c r="A1005" s="30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</row>
    <row r="1006" spans="1:27" ht="20.25" customHeight="1" x14ac:dyDescent="0.35">
      <c r="A1006" s="30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  <c r="AA1006" s="30"/>
    </row>
    <row r="1007" spans="1:27" ht="20.25" customHeight="1" x14ac:dyDescent="0.35">
      <c r="A1007" s="30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  <c r="AA1007" s="30"/>
    </row>
    <row r="1008" spans="1:27" ht="20.25" customHeight="1" x14ac:dyDescent="0.35">
      <c r="A1008" s="30"/>
      <c r="B1008" s="30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  <c r="AA1008" s="30"/>
    </row>
    <row r="1009" spans="1:27" ht="20.25" customHeight="1" x14ac:dyDescent="0.35">
      <c r="A1009" s="30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  <c r="AA1009" s="30"/>
    </row>
  </sheetData>
  <mergeCells count="39">
    <mergeCell ref="I14:I15"/>
    <mergeCell ref="J14:J15"/>
    <mergeCell ref="K14:K15"/>
    <mergeCell ref="L14:L15"/>
    <mergeCell ref="A1:C1"/>
    <mergeCell ref="A2:M2"/>
    <mergeCell ref="A3:M3"/>
    <mergeCell ref="B6:C6"/>
    <mergeCell ref="F13:H13"/>
    <mergeCell ref="F14:H14"/>
    <mergeCell ref="F15:H15"/>
    <mergeCell ref="A16:B16"/>
    <mergeCell ref="A17:B17"/>
    <mergeCell ref="A18:B18"/>
    <mergeCell ref="E14:E15"/>
    <mergeCell ref="D14:D15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62:D62"/>
    <mergeCell ref="A63:D63"/>
    <mergeCell ref="A64:D64"/>
    <mergeCell ref="A65:D65"/>
    <mergeCell ref="A66:D66"/>
    <mergeCell ref="A30:B30"/>
    <mergeCell ref="A31:B31"/>
    <mergeCell ref="A32:B32"/>
    <mergeCell ref="A33:B33"/>
    <mergeCell ref="A34:C34"/>
    <mergeCell ref="A57:M57"/>
    <mergeCell ref="A61:D61"/>
  </mergeCells>
  <printOptions horizontalCentered="1" verticalCentered="1"/>
  <pageMargins left="0.25" right="0.25" top="0.5" bottom="0.5" header="0" footer="0"/>
  <pageSetup orientation="landscape" r:id="rId1"/>
  <headerFooter>
    <oddFooter>&amp;R&amp;F.xls</oddFooter>
  </headerFooter>
  <rowBreaks count="1" manualBreakCount="1">
    <brk id="5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7"/>
  <sheetViews>
    <sheetView zoomScale="60" zoomScaleNormal="60" workbookViewId="0">
      <selection activeCell="K20" sqref="K20"/>
    </sheetView>
  </sheetViews>
  <sheetFormatPr defaultColWidth="12.5703125" defaultRowHeight="15" customHeight="1" x14ac:dyDescent="0.35"/>
  <cols>
    <col min="1" max="1" width="25.7109375" style="31" customWidth="1"/>
    <col min="2" max="2" width="35.7109375" style="31" customWidth="1"/>
    <col min="3" max="3" width="23.42578125" style="31" customWidth="1"/>
    <col min="4" max="5" width="35" style="31" customWidth="1"/>
    <col min="6" max="7" width="33.7109375" style="31" customWidth="1"/>
    <col min="8" max="8" width="39.42578125" style="31" bestFit="1" customWidth="1"/>
    <col min="9" max="9" width="35.42578125" style="31" customWidth="1"/>
    <col min="10" max="13" width="33.7109375" style="31" customWidth="1"/>
    <col min="14" max="14" width="30.28515625" style="31" customWidth="1"/>
    <col min="15" max="15" width="22.42578125" style="31" customWidth="1"/>
    <col min="16" max="27" width="9.140625" style="31" customWidth="1"/>
    <col min="28" max="16384" width="12.5703125" style="31"/>
  </cols>
  <sheetData>
    <row r="1" spans="1:27" ht="20.25" customHeight="1" x14ac:dyDescent="0.35">
      <c r="A1" s="346" t="s">
        <v>0</v>
      </c>
      <c r="B1" s="345"/>
      <c r="C1" s="345"/>
      <c r="D1" s="28"/>
      <c r="E1" s="28"/>
      <c r="F1" s="29"/>
      <c r="G1" s="29"/>
      <c r="H1" s="28"/>
      <c r="I1" s="28"/>
      <c r="J1" s="28"/>
      <c r="K1" s="28"/>
      <c r="L1" s="28"/>
      <c r="M1" s="28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20.25" customHeight="1" x14ac:dyDescent="0.35">
      <c r="A2" s="347" t="s">
        <v>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28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0.25" customHeight="1" x14ac:dyDescent="0.35">
      <c r="A3" s="348" t="s">
        <v>43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28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20.25" customHeight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20.25" customHeight="1" x14ac:dyDescent="0.35">
      <c r="A5" s="30"/>
      <c r="B5" s="30"/>
      <c r="C5" s="30"/>
      <c r="D5" s="30"/>
      <c r="E5" s="30"/>
      <c r="F5" s="30"/>
      <c r="G5" s="30"/>
      <c r="H5" s="33" t="s">
        <v>5</v>
      </c>
      <c r="I5" s="129">
        <f>Overall!$J$6</f>
        <v>0</v>
      </c>
      <c r="J5" s="34"/>
      <c r="K5" s="30"/>
      <c r="L5" s="14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0.25" customHeight="1" x14ac:dyDescent="0.35">
      <c r="A6" s="30"/>
      <c r="B6" s="30"/>
      <c r="C6" s="30"/>
      <c r="D6" s="30"/>
      <c r="E6" s="30"/>
      <c r="F6" s="30"/>
      <c r="G6" s="30"/>
      <c r="H6" s="33" t="s">
        <v>4</v>
      </c>
      <c r="I6" s="141" t="str">
        <f>Overall!$J$5</f>
        <v>T32-CA000295-20</v>
      </c>
      <c r="J6" s="142"/>
      <c r="K6" s="30"/>
      <c r="L6" s="143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0.25" customHeight="1" x14ac:dyDescent="0.35">
      <c r="A7" s="37"/>
      <c r="B7" s="37"/>
      <c r="C7" s="37"/>
      <c r="D7" s="37"/>
      <c r="E7" s="37"/>
      <c r="F7" s="33"/>
      <c r="G7" s="33"/>
      <c r="H7" s="144" t="s">
        <v>87</v>
      </c>
      <c r="I7" s="210"/>
      <c r="J7" s="142"/>
      <c r="K7" s="33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20.25" customHeight="1" x14ac:dyDescent="0.35">
      <c r="A8" s="37"/>
      <c r="B8" s="37"/>
      <c r="C8" s="37"/>
      <c r="D8" s="37"/>
      <c r="E8" s="37"/>
      <c r="F8" s="33"/>
      <c r="G8" s="33"/>
      <c r="H8" s="33" t="s">
        <v>7</v>
      </c>
      <c r="I8" s="141" t="str">
        <f>Overall!$J$7</f>
        <v>Smith</v>
      </c>
      <c r="J8" s="29"/>
      <c r="K8" s="30"/>
      <c r="L8" s="38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20.25" customHeight="1" x14ac:dyDescent="0.35">
      <c r="A9" s="41"/>
      <c r="B9" s="41"/>
      <c r="C9" s="42"/>
      <c r="D9" s="37"/>
      <c r="E9" s="37"/>
      <c r="F9" s="37"/>
      <c r="G9" s="37"/>
      <c r="H9" s="33"/>
      <c r="I9" s="29"/>
      <c r="J9" s="29"/>
      <c r="K9" s="37"/>
      <c r="L9" s="37"/>
      <c r="M9" s="37"/>
      <c r="N9" s="37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0.25" customHeight="1" x14ac:dyDescent="0.35">
      <c r="A10" s="40" t="s">
        <v>154</v>
      </c>
      <c r="B10" s="34"/>
      <c r="C10" s="42"/>
      <c r="D10" s="37"/>
      <c r="E10" s="37"/>
      <c r="F10" s="37"/>
      <c r="G10" s="37"/>
      <c r="H10" s="37"/>
      <c r="I10" s="43"/>
      <c r="J10" s="43"/>
      <c r="K10" s="37"/>
      <c r="L10" s="37"/>
      <c r="M10" s="37"/>
      <c r="N10" s="37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20.25" customHeight="1" x14ac:dyDescent="0.35">
      <c r="A11" s="34" t="s">
        <v>155</v>
      </c>
      <c r="B11" s="41"/>
      <c r="C11" s="3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20.25" customHeight="1" x14ac:dyDescent="0.35">
      <c r="A12" s="45"/>
      <c r="B12" s="45"/>
      <c r="C12" s="4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20.25" customHeight="1" x14ac:dyDescent="0.35">
      <c r="A13" s="46"/>
      <c r="B13" s="47"/>
      <c r="C13" s="48"/>
      <c r="D13" s="49" t="s">
        <v>15</v>
      </c>
      <c r="E13" s="49" t="s">
        <v>16</v>
      </c>
      <c r="F13" s="349" t="s">
        <v>17</v>
      </c>
      <c r="G13" s="349"/>
      <c r="H13" s="334"/>
      <c r="I13" s="51" t="s">
        <v>17</v>
      </c>
      <c r="J13" s="51" t="s">
        <v>18</v>
      </c>
      <c r="K13" s="51" t="s">
        <v>19</v>
      </c>
      <c r="L13" s="51" t="s">
        <v>20</v>
      </c>
      <c r="M13" s="51" t="s">
        <v>89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33" customHeight="1" x14ac:dyDescent="0.35">
      <c r="A14" s="52"/>
      <c r="B14" s="53"/>
      <c r="C14" s="38"/>
      <c r="D14" s="341" t="s">
        <v>21</v>
      </c>
      <c r="E14" s="341" t="s">
        <v>22</v>
      </c>
      <c r="F14" s="350" t="s">
        <v>23</v>
      </c>
      <c r="G14" s="350"/>
      <c r="H14" s="334"/>
      <c r="I14" s="354" t="s">
        <v>24</v>
      </c>
      <c r="J14" s="354" t="s">
        <v>90</v>
      </c>
      <c r="K14" s="354" t="s">
        <v>25</v>
      </c>
      <c r="L14" s="354" t="s">
        <v>26</v>
      </c>
      <c r="M14" s="55" t="s">
        <v>27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ht="35.25" customHeight="1" x14ac:dyDescent="0.35">
      <c r="A15" s="56"/>
      <c r="B15" s="30"/>
      <c r="C15" s="30"/>
      <c r="D15" s="342"/>
      <c r="E15" s="342"/>
      <c r="F15" s="335" t="s">
        <v>28</v>
      </c>
      <c r="G15" s="335"/>
      <c r="H15" s="334"/>
      <c r="I15" s="356"/>
      <c r="J15" s="356"/>
      <c r="K15" s="356"/>
      <c r="L15" s="356"/>
      <c r="M15" s="5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20.25" customHeight="1" x14ac:dyDescent="0.35">
      <c r="A16" s="336" t="s">
        <v>29</v>
      </c>
      <c r="B16" s="334"/>
      <c r="C16" s="58" t="s">
        <v>91</v>
      </c>
      <c r="D16" s="59" t="s">
        <v>31</v>
      </c>
      <c r="E16" s="59"/>
      <c r="F16" s="60"/>
      <c r="G16" s="60"/>
      <c r="H16" s="61"/>
      <c r="I16" s="61"/>
      <c r="J16" s="61"/>
      <c r="K16" s="61"/>
      <c r="L16" s="61"/>
      <c r="M16" s="6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20.25" customHeight="1" x14ac:dyDescent="0.35">
      <c r="A17" s="336"/>
      <c r="B17" s="334"/>
      <c r="C17" s="62"/>
      <c r="D17" s="145">
        <f>Overall!J8</f>
        <v>45838</v>
      </c>
      <c r="E17" s="145"/>
      <c r="F17" s="146" t="s">
        <v>156</v>
      </c>
      <c r="G17" s="55" t="s">
        <v>93</v>
      </c>
      <c r="H17" s="55" t="s">
        <v>94</v>
      </c>
      <c r="I17" s="55" t="s">
        <v>33</v>
      </c>
      <c r="J17" s="55" t="s">
        <v>96</v>
      </c>
      <c r="K17" s="55" t="s">
        <v>34</v>
      </c>
      <c r="L17" s="55"/>
      <c r="M17" s="55" t="s">
        <v>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20.25" customHeight="1" thickBot="1" x14ac:dyDescent="0.4">
      <c r="A18" s="337"/>
      <c r="B18" s="338"/>
      <c r="C18" s="65"/>
      <c r="D18" s="66"/>
      <c r="E18" s="66"/>
      <c r="F18" s="147"/>
      <c r="G18" s="147"/>
      <c r="H18" s="147"/>
      <c r="I18" s="71"/>
      <c r="J18" s="71"/>
      <c r="K18" s="70" t="s">
        <v>35</v>
      </c>
      <c r="L18" s="71"/>
      <c r="M18" s="70" t="s">
        <v>97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20.25" customHeight="1" thickTop="1" x14ac:dyDescent="0.35">
      <c r="A19" s="339" t="s">
        <v>37</v>
      </c>
      <c r="B19" s="340"/>
      <c r="C19" s="72" t="s">
        <v>38</v>
      </c>
      <c r="D19" s="198">
        <v>0</v>
      </c>
      <c r="E19" s="212">
        <v>0</v>
      </c>
      <c r="F19" s="76">
        <f>-D19-E19</f>
        <v>0</v>
      </c>
      <c r="G19" s="77">
        <v>0</v>
      </c>
      <c r="H19" s="77">
        <f>0</f>
        <v>0</v>
      </c>
      <c r="I19" s="201">
        <v>0</v>
      </c>
      <c r="J19" s="207"/>
      <c r="K19" s="77">
        <f t="shared" ref="K19:K28" si="0">SUM(D19:I19)</f>
        <v>0</v>
      </c>
      <c r="L19" s="77">
        <v>0</v>
      </c>
      <c r="M19" s="77">
        <f t="shared" ref="M19:M23" si="1">K19+L19</f>
        <v>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20.25" customHeight="1" x14ac:dyDescent="0.35">
      <c r="A20" s="333" t="s">
        <v>39</v>
      </c>
      <c r="B20" s="334"/>
      <c r="C20" s="78" t="s">
        <v>40</v>
      </c>
      <c r="D20" s="199">
        <v>0</v>
      </c>
      <c r="E20" s="199">
        <v>0</v>
      </c>
      <c r="F20" s="82">
        <v>-2207.0300000000002</v>
      </c>
      <c r="G20" s="79">
        <v>0</v>
      </c>
      <c r="H20" s="79">
        <v>0</v>
      </c>
      <c r="I20" s="202">
        <v>0</v>
      </c>
      <c r="J20" s="208" t="s">
        <v>245</v>
      </c>
      <c r="K20" s="77">
        <f t="shared" si="0"/>
        <v>-2207.0300000000002</v>
      </c>
      <c r="L20" s="79">
        <v>0</v>
      </c>
      <c r="M20" s="79">
        <f t="shared" si="1"/>
        <v>-2207.0300000000002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20.25" customHeight="1" x14ac:dyDescent="0.35">
      <c r="A21" s="333" t="s">
        <v>41</v>
      </c>
      <c r="B21" s="334"/>
      <c r="C21" s="78" t="s">
        <v>42</v>
      </c>
      <c r="D21" s="199">
        <v>0</v>
      </c>
      <c r="E21" s="212">
        <v>0</v>
      </c>
      <c r="F21" s="76">
        <f>0</f>
        <v>0</v>
      </c>
      <c r="G21" s="76">
        <f>-D21-E21</f>
        <v>0</v>
      </c>
      <c r="H21" s="76">
        <v>0</v>
      </c>
      <c r="I21" s="202">
        <v>0</v>
      </c>
      <c r="J21" s="208"/>
      <c r="K21" s="77">
        <f t="shared" si="0"/>
        <v>0</v>
      </c>
      <c r="L21" s="79">
        <v>0</v>
      </c>
      <c r="M21" s="79">
        <f t="shared" si="1"/>
        <v>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20.25" customHeight="1" x14ac:dyDescent="0.35">
      <c r="A22" s="333" t="s">
        <v>43</v>
      </c>
      <c r="B22" s="334"/>
      <c r="C22" s="78" t="s">
        <v>44</v>
      </c>
      <c r="D22" s="199">
        <v>383817.93</v>
      </c>
      <c r="E22" s="199">
        <v>0</v>
      </c>
      <c r="F22" s="82">
        <f>-'Training_Gen Exp'!F22</f>
        <v>0</v>
      </c>
      <c r="G22" s="79">
        <f>-(Fees!G22)</f>
        <v>0</v>
      </c>
      <c r="H22" s="79">
        <f>-'Child Care'!G22</f>
        <v>0</v>
      </c>
      <c r="I22" s="202">
        <v>0</v>
      </c>
      <c r="J22" s="208"/>
      <c r="K22" s="77">
        <f t="shared" si="0"/>
        <v>383817.93</v>
      </c>
      <c r="L22" s="303">
        <f>'encumbrance wkst'!E21</f>
        <v>41732</v>
      </c>
      <c r="M22" s="79">
        <f t="shared" si="1"/>
        <v>425549.93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20.25" customHeight="1" x14ac:dyDescent="0.35">
      <c r="A23" s="333" t="s">
        <v>45</v>
      </c>
      <c r="B23" s="334"/>
      <c r="C23" s="78" t="s">
        <v>46</v>
      </c>
      <c r="D23" s="199">
        <v>0</v>
      </c>
      <c r="E23" s="212">
        <v>0</v>
      </c>
      <c r="F23" s="76">
        <f>-E23</f>
        <v>0</v>
      </c>
      <c r="G23" s="79">
        <v>0</v>
      </c>
      <c r="H23" s="79">
        <v>0</v>
      </c>
      <c r="I23" s="202">
        <v>0</v>
      </c>
      <c r="J23" s="208"/>
      <c r="K23" s="77">
        <f t="shared" si="0"/>
        <v>0</v>
      </c>
      <c r="L23" s="79">
        <v>0</v>
      </c>
      <c r="M23" s="79">
        <f t="shared" si="1"/>
        <v>0</v>
      </c>
      <c r="N23" s="30"/>
      <c r="O23" s="28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0.25" customHeight="1" x14ac:dyDescent="0.35">
      <c r="A24" s="164" t="s">
        <v>47</v>
      </c>
      <c r="B24" s="164"/>
      <c r="C24" s="78" t="s">
        <v>48</v>
      </c>
      <c r="D24" s="199">
        <v>0</v>
      </c>
      <c r="E24" s="212">
        <v>0</v>
      </c>
      <c r="F24" s="76">
        <f>-D24-E24</f>
        <v>0</v>
      </c>
      <c r="G24" s="79">
        <v>0</v>
      </c>
      <c r="H24" s="79">
        <v>0</v>
      </c>
      <c r="I24" s="202">
        <v>0</v>
      </c>
      <c r="J24" s="208"/>
      <c r="K24" s="77">
        <f t="shared" si="0"/>
        <v>0</v>
      </c>
      <c r="L24" s="79">
        <v>0</v>
      </c>
      <c r="M24" s="79">
        <v>0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20.25" customHeight="1" x14ac:dyDescent="0.35">
      <c r="A25" s="333" t="s">
        <v>49</v>
      </c>
      <c r="B25" s="334"/>
      <c r="C25" s="78">
        <v>163003</v>
      </c>
      <c r="D25" s="199">
        <v>0</v>
      </c>
      <c r="E25" s="199">
        <v>0</v>
      </c>
      <c r="F25" s="82">
        <f>-D25-E25</f>
        <v>0</v>
      </c>
      <c r="G25" s="79">
        <v>0</v>
      </c>
      <c r="H25" s="79">
        <v>0</v>
      </c>
      <c r="I25" s="202">
        <v>0</v>
      </c>
      <c r="J25" s="208"/>
      <c r="K25" s="77">
        <f t="shared" si="0"/>
        <v>0</v>
      </c>
      <c r="L25" s="79">
        <v>0</v>
      </c>
      <c r="M25" s="79">
        <f t="shared" ref="M25:M28" si="2">K25+L25</f>
        <v>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20.25" customHeight="1" x14ac:dyDescent="0.35">
      <c r="A26" s="333" t="s">
        <v>50</v>
      </c>
      <c r="B26" s="334"/>
      <c r="C26" s="78" t="s">
        <v>51</v>
      </c>
      <c r="D26" s="199">
        <v>0</v>
      </c>
      <c r="E26" s="199">
        <v>0</v>
      </c>
      <c r="F26" s="82">
        <f>-D26-E26</f>
        <v>0</v>
      </c>
      <c r="G26" s="79">
        <v>0</v>
      </c>
      <c r="H26" s="79">
        <v>0</v>
      </c>
      <c r="I26" s="202">
        <v>0</v>
      </c>
      <c r="J26" s="208"/>
      <c r="K26" s="77">
        <f t="shared" si="0"/>
        <v>0</v>
      </c>
      <c r="L26" s="79">
        <v>0</v>
      </c>
      <c r="M26" s="79">
        <f t="shared" si="2"/>
        <v>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20.25" customHeight="1" x14ac:dyDescent="0.35">
      <c r="A27" s="333" t="s">
        <v>52</v>
      </c>
      <c r="B27" s="334"/>
      <c r="C27" s="78" t="s">
        <v>53</v>
      </c>
      <c r="D27" s="199">
        <v>27745.54</v>
      </c>
      <c r="E27" s="199">
        <v>0</v>
      </c>
      <c r="F27" s="82">
        <f>-D27-E27</f>
        <v>-27745.54</v>
      </c>
      <c r="G27" s="79">
        <v>0</v>
      </c>
      <c r="H27" s="79">
        <v>0</v>
      </c>
      <c r="I27" s="202">
        <v>0</v>
      </c>
      <c r="J27" s="208"/>
      <c r="K27" s="77">
        <f t="shared" si="0"/>
        <v>0</v>
      </c>
      <c r="L27" s="79">
        <v>0</v>
      </c>
      <c r="M27" s="79">
        <f t="shared" si="2"/>
        <v>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20.25" customHeight="1" thickBot="1" x14ac:dyDescent="0.4">
      <c r="A28" s="333" t="s">
        <v>55</v>
      </c>
      <c r="B28" s="334"/>
      <c r="C28" s="87">
        <v>508108</v>
      </c>
      <c r="D28" s="200">
        <v>0</v>
      </c>
      <c r="E28" s="200">
        <v>0</v>
      </c>
      <c r="F28" s="89">
        <v>0</v>
      </c>
      <c r="G28" s="90">
        <f>-D28-E28</f>
        <v>0</v>
      </c>
      <c r="H28" s="90">
        <v>0</v>
      </c>
      <c r="I28" s="204">
        <v>0</v>
      </c>
      <c r="J28" s="203"/>
      <c r="K28" s="77">
        <f t="shared" si="0"/>
        <v>0</v>
      </c>
      <c r="L28" s="90">
        <v>0</v>
      </c>
      <c r="M28" s="90">
        <f t="shared" si="2"/>
        <v>0</v>
      </c>
      <c r="N28" s="30"/>
      <c r="O28" s="28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20.25" customHeight="1" thickTop="1" x14ac:dyDescent="0.35">
      <c r="A29" s="359" t="s">
        <v>57</v>
      </c>
      <c r="B29" s="340"/>
      <c r="C29" s="93"/>
      <c r="D29" s="193">
        <f t="shared" ref="D29:F29" si="3">SUM(D19:D28)</f>
        <v>411563.47</v>
      </c>
      <c r="E29" s="193">
        <f>SUM(E19:E28)</f>
        <v>0</v>
      </c>
      <c r="F29" s="74">
        <f t="shared" si="3"/>
        <v>-29952.57</v>
      </c>
      <c r="G29" s="95">
        <f>SUM(G19:G28)</f>
        <v>0</v>
      </c>
      <c r="H29" s="95">
        <f>SUM(H19:H28)</f>
        <v>0</v>
      </c>
      <c r="I29" s="95">
        <f>SUM(I19:I28)</f>
        <v>0</v>
      </c>
      <c r="J29" s="95"/>
      <c r="K29" s="95">
        <f>SUM(K19:K28)</f>
        <v>381610.89999999997</v>
      </c>
      <c r="L29" s="95">
        <f t="shared" ref="L29:M29" si="4">SUM(L19:L28)</f>
        <v>41732</v>
      </c>
      <c r="M29" s="95">
        <f t="shared" si="4"/>
        <v>423342.89999999997</v>
      </c>
      <c r="N29" s="30"/>
      <c r="O29" s="86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20.25" customHeight="1" x14ac:dyDescent="0.35">
      <c r="A30" s="360" t="s">
        <v>58</v>
      </c>
      <c r="B30" s="334"/>
      <c r="C30" s="72" t="s">
        <v>59</v>
      </c>
      <c r="D30" s="199">
        <v>26917.07</v>
      </c>
      <c r="E30" s="212"/>
      <c r="F30" s="76">
        <f>(F29-F21-F25-F28)*0.08</f>
        <v>-2396.2056000000002</v>
      </c>
      <c r="G30" s="77">
        <f>(G29-G21-G25-G28)*0.08</f>
        <v>0</v>
      </c>
      <c r="H30" s="77">
        <f>(H29-H21-H25-H28)*0.08</f>
        <v>0</v>
      </c>
      <c r="I30" s="77">
        <f>(I29-I21-I25-I28)*0.08</f>
        <v>0</v>
      </c>
      <c r="J30" s="77"/>
      <c r="K30" s="77">
        <f>SUM(D30:I30)</f>
        <v>24520.864399999999</v>
      </c>
      <c r="L30" s="77">
        <f>(L29-L21-L25-L28)*0.08</f>
        <v>3338.56</v>
      </c>
      <c r="M30" s="79">
        <f t="shared" ref="M30:M32" si="5">K30+L30</f>
        <v>27859.4244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20.25" customHeight="1" x14ac:dyDescent="0.35">
      <c r="A31" s="360" t="s">
        <v>60</v>
      </c>
      <c r="B31" s="334"/>
      <c r="C31" s="78" t="s">
        <v>61</v>
      </c>
      <c r="D31" s="149">
        <v>0</v>
      </c>
      <c r="E31" s="149"/>
      <c r="F31" s="82"/>
      <c r="G31" s="82"/>
      <c r="H31" s="79"/>
      <c r="I31" s="79"/>
      <c r="J31" s="79"/>
      <c r="K31" s="79">
        <f t="shared" ref="K31:K33" si="6">SUM(D31:I31)</f>
        <v>0</v>
      </c>
      <c r="L31" s="79"/>
      <c r="M31" s="79">
        <f t="shared" si="5"/>
        <v>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20.25" customHeight="1" thickBot="1" x14ac:dyDescent="0.4">
      <c r="A32" s="361" t="s">
        <v>62</v>
      </c>
      <c r="B32" s="338"/>
      <c r="C32" s="150" t="s">
        <v>63</v>
      </c>
      <c r="D32" s="151">
        <v>0</v>
      </c>
      <c r="E32" s="151"/>
      <c r="F32" s="89"/>
      <c r="G32" s="89"/>
      <c r="H32" s="90"/>
      <c r="I32" s="89"/>
      <c r="J32" s="89"/>
      <c r="K32" s="89">
        <f t="shared" si="6"/>
        <v>0</v>
      </c>
      <c r="L32" s="89"/>
      <c r="M32" s="90">
        <f t="shared" si="5"/>
        <v>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20.25" customHeight="1" thickTop="1" thickBot="1" x14ac:dyDescent="0.4">
      <c r="A33" s="362" t="s">
        <v>64</v>
      </c>
      <c r="B33" s="363"/>
      <c r="C33" s="363"/>
      <c r="D33" s="152">
        <f t="shared" ref="D33:I33" si="7">SUM(D29:D32)</f>
        <v>438480.54</v>
      </c>
      <c r="E33" s="152">
        <f t="shared" si="7"/>
        <v>0</v>
      </c>
      <c r="F33" s="111">
        <f t="shared" si="7"/>
        <v>-32348.775600000001</v>
      </c>
      <c r="G33" s="111">
        <f t="shared" si="7"/>
        <v>0</v>
      </c>
      <c r="H33" s="112">
        <f t="shared" si="7"/>
        <v>0</v>
      </c>
      <c r="I33" s="111">
        <f t="shared" si="7"/>
        <v>0</v>
      </c>
      <c r="J33" s="111"/>
      <c r="K33" s="111">
        <f t="shared" si="6"/>
        <v>406131.76439999999</v>
      </c>
      <c r="L33" s="111">
        <f>SUM(L29:L32)</f>
        <v>45070.559999999998</v>
      </c>
      <c r="M33" s="112">
        <f>SUM(M29:M32)</f>
        <v>451202.32439999998</v>
      </c>
      <c r="N33" s="30"/>
      <c r="O33" s="86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20.25" customHeight="1" thickTop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114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20.25" customHeight="1" x14ac:dyDescent="0.35">
      <c r="A35" s="118" t="s">
        <v>157</v>
      </c>
      <c r="B35" s="118"/>
      <c r="C35" s="139"/>
      <c r="D35" s="135"/>
      <c r="E35" s="135"/>
      <c r="F35" s="135"/>
      <c r="G35" s="135"/>
      <c r="H35" s="30"/>
      <c r="I35" s="30"/>
      <c r="J35" s="30"/>
      <c r="K35" s="38"/>
      <c r="L35" s="117" t="s">
        <v>103</v>
      </c>
      <c r="M35" s="201">
        <v>458285.04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20.25" customHeight="1" x14ac:dyDescent="0.35">
      <c r="A36" s="125" t="s">
        <v>44</v>
      </c>
      <c r="B36" s="118" t="s">
        <v>158</v>
      </c>
      <c r="C36" s="165" t="s">
        <v>159</v>
      </c>
      <c r="D36" s="135"/>
      <c r="E36" s="135"/>
      <c r="F36" s="135"/>
      <c r="G36" s="135"/>
      <c r="H36" s="30"/>
      <c r="I36" s="30"/>
      <c r="J36" s="30"/>
      <c r="K36" s="30"/>
      <c r="L36" s="117" t="s">
        <v>104</v>
      </c>
      <c r="M36" s="121">
        <f>M35-M33</f>
        <v>7082.7155999999959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20.25" customHeight="1" x14ac:dyDescent="0.35">
      <c r="A37" s="118"/>
      <c r="B37" s="123"/>
      <c r="C37" s="165" t="s">
        <v>160</v>
      </c>
      <c r="D37" s="135"/>
      <c r="E37" s="135"/>
      <c r="F37" s="135"/>
      <c r="G37" s="135"/>
      <c r="H37" s="30"/>
      <c r="I37" s="30"/>
      <c r="J37" s="30"/>
      <c r="K37" s="30"/>
      <c r="L37" s="117" t="s">
        <v>105</v>
      </c>
      <c r="M37" s="121">
        <v>0</v>
      </c>
      <c r="N37" s="122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20.25" customHeight="1" x14ac:dyDescent="0.35">
      <c r="A38" s="41"/>
      <c r="B38" s="3"/>
      <c r="C38" s="139"/>
      <c r="D38" s="135"/>
      <c r="E38" s="135"/>
      <c r="F38" s="135"/>
      <c r="G38" s="135"/>
      <c r="H38" s="30"/>
      <c r="I38" s="30"/>
      <c r="J38" s="30"/>
      <c r="K38" s="30"/>
      <c r="L38" s="117" t="s">
        <v>106</v>
      </c>
      <c r="M38" s="121">
        <f>M36-M37</f>
        <v>7082.7155999999959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20.25" customHeight="1" x14ac:dyDescent="0.35">
      <c r="A39" s="139"/>
      <c r="B39" s="135"/>
      <c r="C39" s="139"/>
      <c r="D39" s="135"/>
      <c r="E39" s="135"/>
      <c r="F39" s="135"/>
      <c r="G39" s="135"/>
      <c r="H39" s="30"/>
      <c r="I39" s="30"/>
      <c r="J39" s="30"/>
      <c r="K39" s="30"/>
      <c r="L39" s="117"/>
      <c r="M39" s="124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20.25" customHeight="1" x14ac:dyDescent="0.35">
      <c r="A40" s="123"/>
      <c r="B40" s="42"/>
      <c r="C40" s="30"/>
      <c r="D40" s="125"/>
      <c r="E40" s="125"/>
      <c r="F40" s="3"/>
      <c r="G40" s="3"/>
      <c r="H40" s="3"/>
      <c r="I40" s="3"/>
      <c r="J40" s="3"/>
      <c r="K40" s="3"/>
      <c r="L40" s="117"/>
      <c r="M40" s="3"/>
      <c r="N40" s="3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20.25" customHeight="1" x14ac:dyDescent="0.35">
      <c r="A41" s="123"/>
      <c r="B41" s="42"/>
      <c r="C41" s="30"/>
      <c r="D41" s="30"/>
      <c r="E41" s="30"/>
      <c r="F41" s="30"/>
      <c r="G41" s="30"/>
      <c r="H41" s="30"/>
      <c r="I41" s="30"/>
      <c r="J41" s="30"/>
      <c r="K41" s="30"/>
      <c r="L41" s="117"/>
      <c r="M41" s="124"/>
      <c r="N41" s="3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20.25" customHeight="1" x14ac:dyDescent="0.35">
      <c r="A42" s="33" t="s">
        <v>73</v>
      </c>
      <c r="B42" s="34" t="s">
        <v>161</v>
      </c>
      <c r="C42" s="30"/>
      <c r="D42" s="3"/>
      <c r="E42" s="3"/>
      <c r="F42" s="30"/>
      <c r="G42" s="30"/>
      <c r="H42" s="30"/>
      <c r="I42" s="3"/>
      <c r="J42" s="3"/>
      <c r="K42" s="3"/>
      <c r="L42" s="3"/>
      <c r="M42" s="3"/>
      <c r="N42" s="3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20.25" customHeight="1" x14ac:dyDescent="0.35">
      <c r="A43" s="30"/>
      <c r="B43" s="30"/>
      <c r="C43" s="30"/>
      <c r="D43" s="30"/>
      <c r="E43" s="30"/>
      <c r="F43" s="30"/>
      <c r="G43" s="30"/>
      <c r="H43" s="30"/>
      <c r="I43" s="3"/>
      <c r="J43" s="3"/>
      <c r="K43" s="3"/>
      <c r="L43" s="3"/>
      <c r="M43" s="3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20.25" customHeight="1" x14ac:dyDescent="0.35">
      <c r="A44" s="30"/>
      <c r="B44" s="30"/>
      <c r="C44" s="30"/>
      <c r="D44" s="30"/>
      <c r="E44" s="30"/>
      <c r="F44" s="3"/>
      <c r="G44" s="3"/>
      <c r="H44" s="3"/>
      <c r="I44" s="3"/>
      <c r="J44" s="3"/>
      <c r="K44" s="3"/>
      <c r="L44" s="3"/>
      <c r="M44" s="3"/>
      <c r="N44" s="3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ht="20.25" customHeight="1" x14ac:dyDescent="0.35">
      <c r="A45" s="126" t="s">
        <v>76</v>
      </c>
      <c r="B45" s="41"/>
      <c r="C45" s="41"/>
      <c r="D45" s="3"/>
      <c r="E45" s="3"/>
      <c r="F45" s="3"/>
      <c r="G45" s="3"/>
      <c r="H45" s="3"/>
      <c r="I45" s="3"/>
      <c r="J45" s="3"/>
      <c r="K45" s="3"/>
      <c r="L45" s="3"/>
      <c r="M45" s="3"/>
      <c r="N45" s="3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20.25" customHeight="1" x14ac:dyDescent="0.35">
      <c r="A46" s="41" t="s">
        <v>108</v>
      </c>
      <c r="B46" s="41"/>
      <c r="C46" s="41"/>
      <c r="D46" s="3"/>
      <c r="E46" s="3"/>
      <c r="F46" s="3"/>
      <c r="G46" s="3"/>
      <c r="H46" s="3"/>
      <c r="I46" s="37"/>
      <c r="J46" s="37"/>
      <c r="K46" s="37"/>
      <c r="L46" s="37"/>
      <c r="M46" s="37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ht="20.25" customHeight="1" x14ac:dyDescent="0.35">
      <c r="A47" s="41" t="s">
        <v>78</v>
      </c>
      <c r="B47" s="41"/>
      <c r="C47" s="42"/>
      <c r="D47" s="30"/>
      <c r="E47" s="30"/>
      <c r="F47" s="37"/>
      <c r="G47" s="37"/>
      <c r="H47" s="37"/>
      <c r="I47" s="30"/>
      <c r="J47" s="30"/>
      <c r="K47" s="37"/>
      <c r="L47" s="37"/>
      <c r="M47" s="37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20.25" customHeight="1" x14ac:dyDescent="0.35">
      <c r="A48" s="30"/>
      <c r="B48" s="41"/>
      <c r="C48" s="3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20.25" customHeight="1" x14ac:dyDescent="0.35">
      <c r="A49" s="41" t="s">
        <v>79</v>
      </c>
      <c r="B49" s="42"/>
      <c r="C49" s="30"/>
      <c r="D49" s="30"/>
      <c r="E49" s="30"/>
      <c r="F49" s="30"/>
      <c r="G49" s="30"/>
      <c r="H49" s="30"/>
      <c r="I49" s="33"/>
      <c r="J49" s="33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20.25" customHeight="1" x14ac:dyDescent="0.35">
      <c r="A50" s="41"/>
      <c r="B50" s="42"/>
      <c r="C50" s="30"/>
      <c r="D50" s="30"/>
      <c r="E50" s="30"/>
      <c r="F50" s="30"/>
      <c r="G50" s="30"/>
      <c r="H50" s="30"/>
      <c r="I50" s="33"/>
      <c r="J50" s="33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20.25" customHeight="1" x14ac:dyDescent="0.35">
      <c r="A51" s="128" t="s">
        <v>80</v>
      </c>
      <c r="B51" s="129"/>
      <c r="C51" s="129"/>
      <c r="D51" s="45"/>
      <c r="E51" s="45"/>
      <c r="F51" s="166"/>
      <c r="G51" s="249"/>
      <c r="H51" s="30"/>
      <c r="I51" s="33" t="s">
        <v>81</v>
      </c>
      <c r="J51" s="131"/>
      <c r="K51" s="131"/>
      <c r="L51" s="37"/>
      <c r="M51" s="3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30" customHeight="1" x14ac:dyDescent="0.35">
      <c r="A52" s="128" t="s">
        <v>82</v>
      </c>
      <c r="B52" s="132"/>
      <c r="C52" s="132"/>
      <c r="D52" s="45"/>
      <c r="E52" s="211"/>
      <c r="F52" s="128"/>
      <c r="G52" s="128"/>
      <c r="H52" s="30"/>
      <c r="I52" s="33" t="s">
        <v>82</v>
      </c>
      <c r="J52" s="133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30" customHeight="1" x14ac:dyDescent="0.35">
      <c r="A53" s="128" t="s">
        <v>83</v>
      </c>
      <c r="B53" s="132">
        <f>'Training_Gen Exp'!B52</f>
        <v>0</v>
      </c>
      <c r="C53" s="132"/>
      <c r="D53" s="45"/>
      <c r="E53" s="211"/>
      <c r="F53" s="128"/>
      <c r="G53" s="128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30" customHeight="1" x14ac:dyDescent="0.35">
      <c r="A54" s="30"/>
      <c r="B54" s="30"/>
      <c r="C54" s="30"/>
      <c r="D54" s="30"/>
      <c r="E54" s="30"/>
      <c r="F54" s="128"/>
      <c r="G54" s="128"/>
      <c r="H54" s="30"/>
      <c r="I54" s="30"/>
      <c r="J54" s="30"/>
      <c r="K54" s="30"/>
      <c r="L54" s="30"/>
      <c r="M54" s="30"/>
      <c r="N54" s="37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30" customHeight="1" x14ac:dyDescent="0.35">
      <c r="A55" s="34" t="s">
        <v>84</v>
      </c>
      <c r="B55" s="30"/>
      <c r="C55" s="30"/>
      <c r="D55" s="30"/>
      <c r="E55" s="30"/>
      <c r="F55" s="128"/>
      <c r="G55" s="128"/>
      <c r="H55" s="30"/>
      <c r="I55" s="30"/>
      <c r="J55" s="30"/>
      <c r="K55" s="30"/>
      <c r="L55" s="30"/>
      <c r="M55" s="30"/>
      <c r="N55" s="37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30" customHeight="1" x14ac:dyDescent="0.35">
      <c r="A56" s="34" t="s">
        <v>85</v>
      </c>
      <c r="B56" s="34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7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30" customHeight="1" x14ac:dyDescent="0.35">
      <c r="A57" s="34"/>
      <c r="B57" s="34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7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30" customHeight="1" x14ac:dyDescent="0.35">
      <c r="A58" s="34"/>
      <c r="B58" s="34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7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30" customHeight="1" x14ac:dyDescent="0.35">
      <c r="A59" s="34"/>
      <c r="B59" s="34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7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30" customHeight="1" x14ac:dyDescent="0.35">
      <c r="A60" s="34"/>
      <c r="B60" s="34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7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30" customHeight="1" x14ac:dyDescent="0.35">
      <c r="A61" s="344" t="s">
        <v>162</v>
      </c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7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30" customHeight="1" x14ac:dyDescent="0.35">
      <c r="A62" s="135"/>
      <c r="B62" s="135"/>
      <c r="C62" s="135"/>
      <c r="D62" s="135"/>
      <c r="E62" s="135"/>
      <c r="F62" s="135"/>
      <c r="G62" s="135"/>
      <c r="H62" s="135"/>
      <c r="I62" s="134"/>
      <c r="J62" s="134"/>
      <c r="K62" s="134"/>
      <c r="L62" s="134"/>
      <c r="M62" s="134"/>
      <c r="N62" s="37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30" customHeight="1" x14ac:dyDescent="0.35">
      <c r="A63" s="135" t="s">
        <v>163</v>
      </c>
      <c r="B63" s="167" t="s">
        <v>164</v>
      </c>
      <c r="C63" s="135"/>
      <c r="D63" s="135"/>
      <c r="E63" s="135"/>
      <c r="F63" s="135"/>
      <c r="G63" s="135"/>
      <c r="H63" s="135"/>
      <c r="I63" s="138"/>
      <c r="J63" s="138"/>
      <c r="K63" s="138"/>
      <c r="L63" s="138"/>
      <c r="M63" s="138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30" customHeight="1" x14ac:dyDescent="0.35">
      <c r="A64" s="135"/>
      <c r="B64" s="167" t="s">
        <v>165</v>
      </c>
      <c r="C64" s="135"/>
      <c r="D64" s="135"/>
      <c r="E64" s="135"/>
      <c r="F64" s="135"/>
      <c r="G64" s="135"/>
      <c r="H64" s="135"/>
      <c r="I64" s="138"/>
      <c r="J64" s="138"/>
      <c r="K64" s="138"/>
      <c r="L64" s="138"/>
      <c r="M64" s="138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30" customHeight="1" x14ac:dyDescent="0.35">
      <c r="A65" s="135"/>
      <c r="B65" s="135" t="s">
        <v>166</v>
      </c>
      <c r="C65" s="135"/>
      <c r="D65" s="135"/>
      <c r="E65" s="135"/>
      <c r="F65" s="135"/>
      <c r="G65" s="135"/>
      <c r="H65" s="135"/>
      <c r="I65" s="138"/>
      <c r="J65" s="138"/>
      <c r="K65" s="138"/>
      <c r="L65" s="138"/>
      <c r="M65" s="138"/>
      <c r="N65" s="3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30" customHeight="1" x14ac:dyDescent="0.35">
      <c r="A66" s="135"/>
      <c r="B66" s="135"/>
      <c r="C66" s="135"/>
      <c r="D66" s="135"/>
      <c r="E66" s="135"/>
      <c r="F66" s="135"/>
      <c r="G66" s="135"/>
      <c r="H66" s="135"/>
      <c r="I66" s="138"/>
      <c r="J66" s="138"/>
      <c r="K66" s="138"/>
      <c r="L66" s="138"/>
      <c r="M66" s="138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20.25" customHeight="1" x14ac:dyDescent="0.35">
      <c r="A67" s="37" t="s">
        <v>167</v>
      </c>
      <c r="B67" s="135"/>
      <c r="C67" s="135"/>
      <c r="D67" s="135"/>
      <c r="E67" s="135"/>
      <c r="F67" s="135"/>
      <c r="G67" s="135"/>
      <c r="H67" s="135"/>
      <c r="I67" s="138"/>
      <c r="J67" s="138"/>
      <c r="K67" s="138"/>
      <c r="L67" s="138"/>
      <c r="M67" s="138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20.25" customHeight="1" x14ac:dyDescent="0.35">
      <c r="A68" s="168" t="s">
        <v>168</v>
      </c>
      <c r="B68" s="135"/>
      <c r="C68" s="135"/>
      <c r="D68" s="135"/>
      <c r="E68" s="135"/>
      <c r="F68" s="135"/>
      <c r="G68" s="135"/>
      <c r="H68" s="135"/>
      <c r="I68" s="138"/>
      <c r="J68" s="138"/>
      <c r="K68" s="138"/>
      <c r="L68" s="138"/>
      <c r="M68" s="138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20.25" customHeight="1" x14ac:dyDescent="0.35">
      <c r="A69" s="168"/>
      <c r="B69" s="135"/>
      <c r="C69" s="135"/>
      <c r="D69" s="135"/>
      <c r="E69" s="135"/>
      <c r="F69" s="135"/>
      <c r="G69" s="135"/>
      <c r="H69" s="135"/>
      <c r="I69" s="138"/>
      <c r="J69" s="138"/>
      <c r="K69" s="138"/>
      <c r="L69" s="138"/>
      <c r="M69" s="138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20.25" customHeight="1" x14ac:dyDescent="0.35">
      <c r="A70" s="169" t="s">
        <v>169</v>
      </c>
      <c r="B70" s="170"/>
      <c r="C70" s="170"/>
      <c r="D70" s="171"/>
      <c r="E70" s="238"/>
      <c r="F70" s="135"/>
      <c r="G70" s="135"/>
      <c r="H70" s="135"/>
      <c r="I70" s="138"/>
      <c r="J70" s="138"/>
      <c r="K70" s="138"/>
      <c r="L70" s="138"/>
      <c r="M70" s="138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20.25" customHeight="1" x14ac:dyDescent="0.35">
      <c r="A71" s="172" t="s">
        <v>170</v>
      </c>
      <c r="B71" s="173"/>
      <c r="C71" s="173"/>
      <c r="D71" s="174"/>
      <c r="E71" s="238"/>
      <c r="F71" s="135"/>
      <c r="G71" s="135"/>
      <c r="H71" s="135"/>
      <c r="I71" s="138"/>
      <c r="J71" s="138"/>
      <c r="K71" s="138"/>
      <c r="L71" s="138"/>
      <c r="M71" s="138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20.25" customHeight="1" x14ac:dyDescent="0.35">
      <c r="A72" s="135"/>
      <c r="B72" s="135"/>
      <c r="C72" s="135"/>
      <c r="D72" s="135"/>
      <c r="E72" s="135"/>
      <c r="F72" s="135"/>
      <c r="G72" s="135"/>
      <c r="H72" s="135"/>
      <c r="I72" s="138"/>
      <c r="J72" s="138"/>
      <c r="K72" s="138"/>
      <c r="L72" s="138"/>
      <c r="M72" s="138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20.25" customHeight="1" x14ac:dyDescent="0.35">
      <c r="A73" s="135"/>
      <c r="B73" s="135"/>
      <c r="C73" s="135"/>
      <c r="D73" s="135"/>
      <c r="E73" s="135"/>
      <c r="F73" s="135"/>
      <c r="G73" s="135"/>
      <c r="H73" s="135"/>
      <c r="I73" s="138"/>
      <c r="J73" s="138"/>
      <c r="K73" s="138"/>
      <c r="L73" s="138"/>
      <c r="M73" s="138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30" customHeight="1" x14ac:dyDescent="0.35">
      <c r="A74" s="135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37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30" customHeight="1" x14ac:dyDescent="0.35">
      <c r="A75" s="135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37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30" customHeight="1" x14ac:dyDescent="0.35">
      <c r="A76" s="175" t="s">
        <v>171</v>
      </c>
      <c r="B76" s="176"/>
      <c r="C76" s="176"/>
      <c r="D76" s="170"/>
      <c r="E76" s="170"/>
      <c r="F76" s="177" t="s">
        <v>172</v>
      </c>
      <c r="G76" s="177"/>
      <c r="H76" s="171"/>
      <c r="I76" s="135"/>
      <c r="J76" s="135"/>
      <c r="K76" s="135"/>
      <c r="L76" s="135"/>
      <c r="M76" s="135"/>
      <c r="N76" s="37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30" customHeight="1" x14ac:dyDescent="0.35">
      <c r="A77" s="172" t="s">
        <v>173</v>
      </c>
      <c r="B77" s="178"/>
      <c r="C77" s="178"/>
      <c r="D77" s="173"/>
      <c r="E77" s="173"/>
      <c r="F77" s="173" t="s">
        <v>174</v>
      </c>
      <c r="G77" s="173"/>
      <c r="H77" s="174"/>
      <c r="I77" s="135"/>
      <c r="J77" s="135"/>
      <c r="K77" s="135"/>
      <c r="L77" s="135"/>
      <c r="M77" s="135"/>
      <c r="N77" s="37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30" customHeight="1" x14ac:dyDescent="0.35">
      <c r="A78" s="179"/>
      <c r="B78" s="139"/>
      <c r="C78" s="139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37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30" customHeight="1" x14ac:dyDescent="0.35">
      <c r="A79" s="139"/>
      <c r="B79" s="139"/>
      <c r="C79" s="139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37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30" customHeight="1" x14ac:dyDescent="0.35">
      <c r="A80" s="139"/>
      <c r="B80" s="139"/>
      <c r="C80" s="139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37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30" customHeight="1" x14ac:dyDescent="0.35">
      <c r="A81" s="135" t="s">
        <v>175</v>
      </c>
      <c r="B81" s="139"/>
      <c r="C81" s="44"/>
      <c r="D81" s="138"/>
      <c r="E81" s="138"/>
      <c r="F81" s="138"/>
      <c r="G81" s="138"/>
      <c r="H81" s="135"/>
      <c r="I81" s="138"/>
      <c r="J81" s="138"/>
      <c r="K81" s="138"/>
      <c r="L81" s="138"/>
      <c r="M81" s="138"/>
      <c r="N81" s="37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30" customHeight="1" x14ac:dyDescent="0.35">
      <c r="A82" s="139"/>
      <c r="B82" s="139"/>
      <c r="C82" s="139"/>
      <c r="D82" s="135"/>
      <c r="E82" s="135"/>
      <c r="F82" s="135"/>
      <c r="G82" s="135"/>
      <c r="H82" s="135"/>
      <c r="I82" s="138"/>
      <c r="J82" s="138"/>
      <c r="K82" s="138"/>
      <c r="L82" s="138"/>
      <c r="M82" s="138"/>
      <c r="N82" s="37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ht="30" customHeight="1" x14ac:dyDescent="0.35">
      <c r="A83" s="139"/>
      <c r="B83" s="139"/>
      <c r="C83" s="139"/>
      <c r="D83" s="135"/>
      <c r="E83" s="135"/>
      <c r="F83" s="135"/>
      <c r="G83" s="135"/>
      <c r="H83" s="135"/>
      <c r="I83" s="138"/>
      <c r="J83" s="138"/>
      <c r="K83" s="138"/>
      <c r="L83" s="138"/>
      <c r="M83" s="138"/>
      <c r="N83" s="37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30" customHeight="1" x14ac:dyDescent="0.35">
      <c r="A84" s="135"/>
      <c r="B84" s="139"/>
      <c r="C84" s="44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37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</row>
    <row r="85" spans="1:27" ht="30" customHeight="1" x14ac:dyDescent="0.35">
      <c r="H85" s="138"/>
      <c r="I85" s="138"/>
      <c r="J85" s="138"/>
      <c r="K85" s="138"/>
      <c r="L85" s="138"/>
      <c r="M85" s="138"/>
      <c r="N85" s="37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ht="30" customHeight="1" x14ac:dyDescent="0.35">
      <c r="A86" s="135"/>
      <c r="B86" s="42"/>
      <c r="C86" s="3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30" customHeight="1" x14ac:dyDescent="0.35">
      <c r="A87" s="135"/>
      <c r="B87" s="42"/>
      <c r="C87" s="3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30" customHeight="1" x14ac:dyDescent="0.35">
      <c r="A88" s="135"/>
      <c r="B88" s="42"/>
      <c r="C88" s="3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ht="30" customHeight="1" x14ac:dyDescent="0.35">
      <c r="A89" s="135"/>
      <c r="B89" s="42"/>
      <c r="C89" s="3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30" customHeight="1" x14ac:dyDescent="0.35">
      <c r="A90" s="135"/>
      <c r="B90" s="42"/>
      <c r="C90" s="3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30" customHeight="1" x14ac:dyDescent="0.35">
      <c r="A91" s="135"/>
      <c r="B91" s="34"/>
      <c r="C91" s="3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30" customHeight="1" x14ac:dyDescent="0.35">
      <c r="A92" s="135"/>
      <c r="B92" s="34"/>
      <c r="C92" s="3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30" customHeight="1" x14ac:dyDescent="0.35">
      <c r="A93" s="135"/>
      <c r="B93" s="137"/>
      <c r="C93" s="3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30" customHeight="1" x14ac:dyDescent="0.35">
      <c r="A94" s="135"/>
      <c r="B94" s="137"/>
      <c r="C94" s="3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30" customHeight="1" x14ac:dyDescent="0.35">
      <c r="A95" s="135"/>
      <c r="B95" s="137"/>
      <c r="C95" s="3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30" customHeight="1" x14ac:dyDescent="0.35">
      <c r="A96" s="135"/>
      <c r="B96" s="137"/>
      <c r="C96" s="3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30" customHeight="1" x14ac:dyDescent="0.35">
      <c r="A97" s="135"/>
      <c r="B97" s="137"/>
      <c r="C97" s="3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30" customHeight="1" x14ac:dyDescent="0.35">
      <c r="A98" s="135"/>
      <c r="B98" s="42"/>
      <c r="C98" s="3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</row>
    <row r="99" spans="1:27" ht="30" customHeight="1" x14ac:dyDescent="0.35">
      <c r="A99" s="135"/>
      <c r="B99" s="42"/>
      <c r="C99" s="3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</row>
    <row r="100" spans="1:27" ht="30" customHeight="1" x14ac:dyDescent="0.35">
      <c r="A100" s="135"/>
      <c r="B100" s="42"/>
      <c r="C100" s="3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</row>
    <row r="101" spans="1:27" ht="30" customHeight="1" x14ac:dyDescent="0.35">
      <c r="A101" s="135"/>
      <c r="B101" s="42"/>
      <c r="C101" s="42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30" customHeight="1" x14ac:dyDescent="0.35">
      <c r="A102" s="135"/>
      <c r="B102" s="42"/>
      <c r="C102" s="42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30" customHeight="1" x14ac:dyDescent="0.35">
      <c r="A103" s="138"/>
      <c r="B103" s="42"/>
      <c r="C103" s="3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30" customHeight="1" x14ac:dyDescent="0.35">
      <c r="A104" s="135"/>
      <c r="B104" s="42"/>
      <c r="C104" s="3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30" customHeight="1" x14ac:dyDescent="0.35">
      <c r="A105" s="135"/>
      <c r="B105" s="42"/>
      <c r="C105" s="3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20.25" customHeight="1" x14ac:dyDescent="0.35">
      <c r="A106" s="139"/>
      <c r="B106" s="42"/>
      <c r="C106" s="3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20.25" customHeight="1" x14ac:dyDescent="0.35">
      <c r="A107" s="42"/>
      <c r="B107" s="42"/>
      <c r="C107" s="3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20.25" customHeight="1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20.25" customHeight="1" x14ac:dyDescent="0.3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20.25" customHeight="1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20.25" customHeight="1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20.25" customHeight="1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20.25" customHeight="1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20.25" customHeight="1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20.25" customHeight="1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20.25" customHeight="1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20.25" customHeight="1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20.25" customHeight="1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20.25" customHeight="1" x14ac:dyDescent="0.3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20.25" customHeight="1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20.25" customHeight="1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20.25" customHeight="1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20.25" customHeight="1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20.25" customHeight="1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20.25" customHeight="1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20.25" customHeight="1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20.25" customHeight="1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20.25" customHeight="1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20.25" customHeight="1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20.25" customHeight="1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20.25" customHeight="1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20.25" customHeight="1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20.25" customHeight="1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20.25" customHeight="1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20.25" customHeight="1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20.25" customHeight="1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20.25" customHeight="1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20.25" customHeight="1" x14ac:dyDescent="0.3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20.25" customHeight="1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20.25" customHeight="1" x14ac:dyDescent="0.3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20.25" customHeight="1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20.25" customHeight="1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20.25" customHeight="1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20.25" customHeight="1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20.25" customHeight="1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20.25" customHeight="1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20.25" customHeight="1" x14ac:dyDescent="0.3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20.25" customHeight="1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20.25" customHeight="1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20.25" customHeight="1" x14ac:dyDescent="0.3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20.25" customHeight="1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20.25" customHeight="1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20.25" customHeight="1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20.25" customHeight="1" x14ac:dyDescent="0.3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20.25" customHeight="1" x14ac:dyDescent="0.3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20.25" customHeight="1" x14ac:dyDescent="0.3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20.25" customHeight="1" x14ac:dyDescent="0.3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20.25" customHeight="1" x14ac:dyDescent="0.3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20.25" customHeight="1" x14ac:dyDescent="0.3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20.25" customHeight="1" x14ac:dyDescent="0.3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20.25" customHeight="1" x14ac:dyDescent="0.3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20.25" customHeight="1" x14ac:dyDescent="0.3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20.25" customHeight="1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20.25" customHeight="1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20.25" customHeight="1" x14ac:dyDescent="0.3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20.25" customHeight="1" x14ac:dyDescent="0.3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20.25" customHeight="1" x14ac:dyDescent="0.3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20.25" customHeight="1" x14ac:dyDescent="0.3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20.25" customHeight="1" x14ac:dyDescent="0.3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20.25" customHeight="1" x14ac:dyDescent="0.3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20.25" customHeight="1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20.25" customHeight="1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20.25" customHeight="1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20.25" customHeight="1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20.25" customHeight="1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20.25" customHeight="1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20.25" customHeight="1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20.25" customHeight="1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20.25" customHeight="1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20.25" customHeight="1" x14ac:dyDescent="0.3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20.25" customHeight="1" x14ac:dyDescent="0.3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20.25" customHeight="1" x14ac:dyDescent="0.3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20.25" customHeight="1" x14ac:dyDescent="0.3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20.25" customHeight="1" x14ac:dyDescent="0.3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20.25" customHeight="1" x14ac:dyDescent="0.3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20.25" customHeight="1" x14ac:dyDescent="0.3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20.25" customHeight="1" x14ac:dyDescent="0.3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20.25" customHeight="1" x14ac:dyDescent="0.3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20.25" customHeight="1" x14ac:dyDescent="0.3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20.25" customHeight="1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20.25" customHeight="1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20.25" customHeight="1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20.25" customHeight="1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20.25" customHeight="1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20.25" customHeight="1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20.25" customHeight="1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20.25" customHeight="1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20.25" customHeight="1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20.25" customHeight="1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20.25" customHeight="1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20.25" customHeight="1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20.25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20.25" customHeight="1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20.25" customHeight="1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20.25" customHeight="1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</row>
    <row r="206" spans="1:27" ht="20.25" customHeight="1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20.25" customHeight="1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20.25" customHeight="1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20.25" customHeight="1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20.25" customHeight="1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20.25" customHeight="1" x14ac:dyDescent="0.3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20.25" customHeight="1" x14ac:dyDescent="0.3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20.25" customHeight="1" x14ac:dyDescent="0.3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20.25" customHeight="1" x14ac:dyDescent="0.3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20.25" customHeight="1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20.25" customHeight="1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20.25" customHeight="1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20.25" customHeight="1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20.25" customHeight="1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20.25" customHeight="1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20.25" customHeight="1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20.25" customHeight="1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20.25" customHeight="1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20.25" customHeight="1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20.25" customHeight="1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20.25" customHeight="1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20.25" customHeight="1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20.25" customHeight="1" x14ac:dyDescent="0.3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20.25" customHeight="1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20.25" customHeight="1" x14ac:dyDescent="0.3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20.25" customHeight="1" x14ac:dyDescent="0.3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20.25" customHeight="1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20.25" customHeight="1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20.25" customHeight="1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20.25" customHeight="1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20.25" customHeight="1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20.25" customHeight="1" x14ac:dyDescent="0.3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20.25" customHeight="1" x14ac:dyDescent="0.3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20.25" customHeight="1" x14ac:dyDescent="0.3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20.25" customHeight="1" x14ac:dyDescent="0.3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20.25" customHeight="1" x14ac:dyDescent="0.3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20.25" customHeight="1" x14ac:dyDescent="0.3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20.25" customHeight="1" x14ac:dyDescent="0.3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20.25" customHeight="1" x14ac:dyDescent="0.3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20.25" customHeight="1" x14ac:dyDescent="0.3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20.25" customHeight="1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20.25" customHeight="1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20.25" customHeight="1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20.25" customHeight="1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20.25" customHeight="1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20.25" customHeight="1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20.25" customHeight="1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20.25" customHeight="1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20.25" customHeight="1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20.25" customHeight="1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20.25" customHeight="1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20.25" customHeight="1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20.25" customHeight="1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20.25" customHeight="1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20.25" customHeight="1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20.25" customHeight="1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20.25" customHeight="1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20.25" customHeight="1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20.25" customHeight="1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20.25" customHeight="1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20.25" customHeight="1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20.25" customHeight="1" x14ac:dyDescent="0.3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20.25" customHeight="1" x14ac:dyDescent="0.3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20.25" customHeight="1" x14ac:dyDescent="0.3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20.25" customHeight="1" x14ac:dyDescent="0.3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20.25" customHeight="1" x14ac:dyDescent="0.3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20.25" customHeight="1" x14ac:dyDescent="0.3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20.25" customHeight="1" x14ac:dyDescent="0.3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20.25" customHeight="1" x14ac:dyDescent="0.3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20.25" customHeight="1" x14ac:dyDescent="0.3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20.25" customHeight="1" x14ac:dyDescent="0.3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20.25" customHeight="1" x14ac:dyDescent="0.3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20.25" customHeight="1" x14ac:dyDescent="0.3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20.25" customHeight="1" x14ac:dyDescent="0.3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20.25" customHeight="1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20.25" customHeight="1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20.25" customHeight="1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20.25" customHeight="1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20.25" customHeight="1" x14ac:dyDescent="0.3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20.25" customHeight="1" x14ac:dyDescent="0.3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20.25" customHeight="1" x14ac:dyDescent="0.3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20.25" customHeight="1" x14ac:dyDescent="0.3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20.25" customHeight="1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20.25" customHeight="1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20.25" customHeight="1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20.25" customHeight="1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20.25" customHeight="1" x14ac:dyDescent="0.3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20.25" customHeight="1" x14ac:dyDescent="0.3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20.25" customHeight="1" x14ac:dyDescent="0.3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20.25" customHeight="1" x14ac:dyDescent="0.3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20.25" customHeight="1" x14ac:dyDescent="0.3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20.25" customHeight="1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20.25" customHeight="1" x14ac:dyDescent="0.3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20.25" customHeight="1" x14ac:dyDescent="0.3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20.25" customHeight="1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20.25" customHeight="1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20.25" customHeight="1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20.25" customHeight="1" x14ac:dyDescent="0.3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20.25" customHeight="1" x14ac:dyDescent="0.3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spans="1:27" ht="20.25" customHeight="1" x14ac:dyDescent="0.3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spans="1:27" ht="20.25" customHeight="1" x14ac:dyDescent="0.3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spans="1:27" ht="20.25" customHeight="1" x14ac:dyDescent="0.3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spans="1:27" ht="20.25" customHeight="1" x14ac:dyDescent="0.3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spans="1:27" ht="20.25" customHeight="1" x14ac:dyDescent="0.3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spans="1:27" ht="20.25" customHeight="1" x14ac:dyDescent="0.3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spans="1:27" ht="20.25" customHeight="1" x14ac:dyDescent="0.3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spans="1:27" ht="20.25" customHeight="1" x14ac:dyDescent="0.3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spans="1:27" ht="20.25" customHeight="1" x14ac:dyDescent="0.3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spans="1:27" ht="20.25" customHeight="1" x14ac:dyDescent="0.3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spans="1:27" ht="20.25" customHeight="1" x14ac:dyDescent="0.3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spans="1:27" ht="20.25" customHeight="1" x14ac:dyDescent="0.3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spans="1:27" ht="20.25" customHeight="1" x14ac:dyDescent="0.3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spans="1:27" ht="20.25" customHeight="1" x14ac:dyDescent="0.3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spans="1:27" ht="20.25" customHeight="1" x14ac:dyDescent="0.3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spans="1:27" ht="20.25" customHeight="1" x14ac:dyDescent="0.3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spans="1:27" ht="20.25" customHeight="1" x14ac:dyDescent="0.3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spans="1:27" ht="20.25" customHeight="1" x14ac:dyDescent="0.3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spans="1:27" ht="20.25" customHeight="1" x14ac:dyDescent="0.3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spans="1:27" ht="20.25" customHeight="1" x14ac:dyDescent="0.3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spans="1:27" ht="20.25" customHeight="1" x14ac:dyDescent="0.3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spans="1:27" ht="20.25" customHeight="1" x14ac:dyDescent="0.3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spans="1:27" ht="20.25" customHeight="1" x14ac:dyDescent="0.3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spans="1:27" ht="20.25" customHeight="1" x14ac:dyDescent="0.3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spans="1:27" ht="20.25" customHeight="1" x14ac:dyDescent="0.3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spans="1:27" ht="20.25" customHeight="1" x14ac:dyDescent="0.3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spans="1:27" ht="20.25" customHeight="1" x14ac:dyDescent="0.3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spans="1:27" ht="20.25" customHeight="1" x14ac:dyDescent="0.3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spans="1:27" ht="20.25" customHeight="1" x14ac:dyDescent="0.3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spans="1:27" ht="20.25" customHeight="1" x14ac:dyDescent="0.3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spans="1:27" ht="20.25" customHeight="1" x14ac:dyDescent="0.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spans="1:27" ht="20.25" customHeight="1" x14ac:dyDescent="0.3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spans="1:27" ht="20.25" customHeight="1" x14ac:dyDescent="0.3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spans="1:27" ht="20.25" customHeight="1" x14ac:dyDescent="0.3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spans="1:27" ht="20.25" customHeight="1" x14ac:dyDescent="0.3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spans="1:27" ht="20.25" customHeight="1" x14ac:dyDescent="0.3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spans="1:27" ht="20.25" customHeight="1" x14ac:dyDescent="0.3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spans="1:27" ht="20.25" customHeight="1" x14ac:dyDescent="0.3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spans="1:27" ht="20.25" customHeight="1" x14ac:dyDescent="0.3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spans="1:27" ht="20.25" customHeight="1" x14ac:dyDescent="0.3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spans="1:27" ht="20.25" customHeight="1" x14ac:dyDescent="0.3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spans="1:27" ht="20.25" customHeight="1" x14ac:dyDescent="0.3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spans="1:27" ht="20.25" customHeight="1" x14ac:dyDescent="0.3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spans="1:27" ht="20.25" customHeight="1" x14ac:dyDescent="0.3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spans="1:27" ht="20.25" customHeight="1" x14ac:dyDescent="0.3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spans="1:27" ht="20.25" customHeight="1" x14ac:dyDescent="0.3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spans="1:27" ht="20.25" customHeight="1" x14ac:dyDescent="0.3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spans="1:27" ht="20.25" customHeight="1" x14ac:dyDescent="0.3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spans="1:27" ht="20.25" customHeight="1" x14ac:dyDescent="0.3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spans="1:27" ht="20.25" customHeight="1" x14ac:dyDescent="0.3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spans="1:27" ht="20.25" customHeight="1" x14ac:dyDescent="0.3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spans="1:27" ht="20.25" customHeight="1" x14ac:dyDescent="0.3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spans="1:27" ht="20.25" customHeight="1" x14ac:dyDescent="0.3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spans="1:27" ht="20.25" customHeight="1" x14ac:dyDescent="0.3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spans="1:27" ht="20.25" customHeight="1" x14ac:dyDescent="0.3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spans="1:27" ht="20.25" customHeight="1" x14ac:dyDescent="0.3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spans="1:27" ht="20.25" customHeight="1" x14ac:dyDescent="0.3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spans="1:27" ht="20.25" customHeight="1" x14ac:dyDescent="0.3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spans="1:27" ht="20.25" customHeight="1" x14ac:dyDescent="0.3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spans="1:27" ht="20.25" customHeight="1" x14ac:dyDescent="0.3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spans="1:27" ht="20.25" customHeight="1" x14ac:dyDescent="0.3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spans="1:27" ht="20.25" customHeight="1" x14ac:dyDescent="0.3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spans="1:27" ht="20.25" customHeight="1" x14ac:dyDescent="0.3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spans="1:27" ht="20.25" customHeight="1" x14ac:dyDescent="0.3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7" ht="20.25" customHeight="1" x14ac:dyDescent="0.3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spans="1:27" ht="20.25" customHeight="1" x14ac:dyDescent="0.3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spans="1:27" ht="20.25" customHeight="1" x14ac:dyDescent="0.3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spans="1:27" ht="20.25" customHeight="1" x14ac:dyDescent="0.3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spans="1:27" ht="20.25" customHeight="1" x14ac:dyDescent="0.3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spans="1:27" ht="20.25" customHeight="1" x14ac:dyDescent="0.3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spans="1:27" ht="20.25" customHeight="1" x14ac:dyDescent="0.3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spans="1:27" ht="20.25" customHeight="1" x14ac:dyDescent="0.3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spans="1:27" ht="20.25" customHeight="1" x14ac:dyDescent="0.3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spans="1:27" ht="20.25" customHeight="1" x14ac:dyDescent="0.3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spans="1:27" ht="20.25" customHeight="1" x14ac:dyDescent="0.3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spans="1:27" ht="20.25" customHeight="1" x14ac:dyDescent="0.3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spans="1:27" ht="20.25" customHeight="1" x14ac:dyDescent="0.3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spans="1:27" ht="20.25" customHeight="1" x14ac:dyDescent="0.3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spans="1:27" ht="20.25" customHeight="1" x14ac:dyDescent="0.3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spans="1:27" ht="20.25" customHeight="1" x14ac:dyDescent="0.3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spans="1:27" ht="20.25" customHeight="1" x14ac:dyDescent="0.3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spans="1:27" ht="20.25" customHeight="1" x14ac:dyDescent="0.3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spans="1:27" ht="20.25" customHeight="1" x14ac:dyDescent="0.3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spans="1:27" ht="20.25" customHeight="1" x14ac:dyDescent="0.3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spans="1:27" ht="20.25" customHeight="1" x14ac:dyDescent="0.3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spans="1:27" ht="20.25" customHeight="1" x14ac:dyDescent="0.3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spans="1:27" ht="20.25" customHeight="1" x14ac:dyDescent="0.3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spans="1:27" ht="20.25" customHeight="1" x14ac:dyDescent="0.3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spans="1:27" ht="20.25" customHeight="1" x14ac:dyDescent="0.3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spans="1:27" ht="20.25" customHeight="1" x14ac:dyDescent="0.3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spans="1:27" ht="20.25" customHeight="1" x14ac:dyDescent="0.3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spans="1:27" ht="20.25" customHeight="1" x14ac:dyDescent="0.3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spans="1:27" ht="20.25" customHeight="1" x14ac:dyDescent="0.3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spans="1:27" ht="20.25" customHeight="1" x14ac:dyDescent="0.3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spans="1:27" ht="20.25" customHeight="1" x14ac:dyDescent="0.3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spans="1:27" ht="20.25" customHeight="1" x14ac:dyDescent="0.3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spans="1:27" ht="20.25" customHeight="1" x14ac:dyDescent="0.3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spans="1:27" ht="20.25" customHeight="1" x14ac:dyDescent="0.3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spans="1:27" ht="20.25" customHeight="1" x14ac:dyDescent="0.3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spans="1:27" ht="20.25" customHeight="1" x14ac:dyDescent="0.3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spans="1:27" ht="20.25" customHeight="1" x14ac:dyDescent="0.3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spans="1:27" ht="20.25" customHeight="1" x14ac:dyDescent="0.3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spans="1:27" ht="20.25" customHeight="1" x14ac:dyDescent="0.3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spans="1:27" ht="20.25" customHeight="1" x14ac:dyDescent="0.3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spans="1:27" ht="20.25" customHeight="1" x14ac:dyDescent="0.3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spans="1:27" ht="20.25" customHeight="1" x14ac:dyDescent="0.3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spans="1:27" ht="20.25" customHeight="1" x14ac:dyDescent="0.3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spans="1:27" ht="20.25" customHeight="1" x14ac:dyDescent="0.3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spans="1:27" ht="20.25" customHeight="1" x14ac:dyDescent="0.3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spans="1:27" ht="20.25" customHeight="1" x14ac:dyDescent="0.3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spans="1:27" ht="20.25" customHeight="1" x14ac:dyDescent="0.3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spans="1:27" ht="20.25" customHeight="1" x14ac:dyDescent="0.3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spans="1:27" ht="20.25" customHeight="1" x14ac:dyDescent="0.3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spans="1:27" ht="20.25" customHeight="1" x14ac:dyDescent="0.3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spans="1:27" ht="20.25" customHeight="1" x14ac:dyDescent="0.3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spans="1:27" ht="20.25" customHeight="1" x14ac:dyDescent="0.3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spans="1:27" ht="20.25" customHeight="1" x14ac:dyDescent="0.3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spans="1:27" ht="20.25" customHeight="1" x14ac:dyDescent="0.3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spans="1:27" ht="20.25" customHeight="1" x14ac:dyDescent="0.3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spans="1:27" ht="20.25" customHeight="1" x14ac:dyDescent="0.3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spans="1:27" ht="20.25" customHeight="1" x14ac:dyDescent="0.3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spans="1:27" ht="20.25" customHeight="1" x14ac:dyDescent="0.3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spans="1:27" ht="20.25" customHeight="1" x14ac:dyDescent="0.3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spans="1:27" ht="20.25" customHeight="1" x14ac:dyDescent="0.3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spans="1:27" ht="20.25" customHeight="1" x14ac:dyDescent="0.3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spans="1:27" ht="20.25" customHeight="1" x14ac:dyDescent="0.3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spans="1:27" ht="20.25" customHeight="1" x14ac:dyDescent="0.3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spans="1:27" ht="20.25" customHeight="1" x14ac:dyDescent="0.3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spans="1:27" ht="20.25" customHeight="1" x14ac:dyDescent="0.3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spans="1:27" ht="20.25" customHeight="1" x14ac:dyDescent="0.3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spans="1:27" ht="20.25" customHeight="1" x14ac:dyDescent="0.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spans="1:27" ht="20.25" customHeight="1" x14ac:dyDescent="0.3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spans="1:27" ht="20.25" customHeight="1" x14ac:dyDescent="0.3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spans="1:27" ht="20.25" customHeight="1" x14ac:dyDescent="0.3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spans="1:27" ht="20.25" customHeight="1" x14ac:dyDescent="0.3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spans="1:27" ht="20.25" customHeight="1" x14ac:dyDescent="0.3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spans="1:27" ht="20.25" customHeight="1" x14ac:dyDescent="0.3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spans="1:27" ht="20.25" customHeight="1" x14ac:dyDescent="0.3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spans="1:27" ht="20.25" customHeight="1" x14ac:dyDescent="0.3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spans="1:27" ht="20.25" customHeight="1" x14ac:dyDescent="0.3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spans="1:27" ht="20.25" customHeight="1" x14ac:dyDescent="0.3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spans="1:27" ht="20.25" customHeight="1" x14ac:dyDescent="0.3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spans="1:27" ht="20.25" customHeight="1" x14ac:dyDescent="0.3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spans="1:27" ht="20.25" customHeight="1" x14ac:dyDescent="0.3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spans="1:27" ht="20.25" customHeight="1" x14ac:dyDescent="0.3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spans="1:27" ht="20.25" customHeight="1" x14ac:dyDescent="0.3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spans="1:27" ht="20.25" customHeight="1" x14ac:dyDescent="0.3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spans="1:27" ht="20.25" customHeight="1" x14ac:dyDescent="0.3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spans="1:27" ht="20.25" customHeight="1" x14ac:dyDescent="0.3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spans="1:27" ht="20.25" customHeight="1" x14ac:dyDescent="0.3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spans="1:27" ht="20.25" customHeight="1" x14ac:dyDescent="0.3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spans="1:27" ht="20.25" customHeight="1" x14ac:dyDescent="0.3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spans="1:27" ht="20.25" customHeight="1" x14ac:dyDescent="0.3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spans="1:27" ht="20.25" customHeight="1" x14ac:dyDescent="0.3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spans="1:27" ht="20.25" customHeight="1" x14ac:dyDescent="0.3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spans="1:27" ht="20.25" customHeight="1" x14ac:dyDescent="0.3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spans="1:27" ht="20.25" customHeight="1" x14ac:dyDescent="0.3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spans="1:27" ht="20.25" customHeight="1" x14ac:dyDescent="0.3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spans="1:27" ht="20.25" customHeight="1" x14ac:dyDescent="0.3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spans="1:27" ht="20.25" customHeight="1" x14ac:dyDescent="0.3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spans="1:27" ht="20.25" customHeight="1" x14ac:dyDescent="0.3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spans="1:27" ht="20.25" customHeight="1" x14ac:dyDescent="0.3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spans="1:27" ht="20.25" customHeight="1" x14ac:dyDescent="0.3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spans="1:27" ht="20.25" customHeight="1" x14ac:dyDescent="0.3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spans="1:27" ht="20.25" customHeight="1" x14ac:dyDescent="0.3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spans="1:27" ht="20.25" customHeight="1" x14ac:dyDescent="0.3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spans="1:27" ht="20.25" customHeight="1" x14ac:dyDescent="0.3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spans="1:27" ht="20.25" customHeight="1" x14ac:dyDescent="0.3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spans="1:27" ht="20.25" customHeight="1" x14ac:dyDescent="0.3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spans="1:27" ht="20.25" customHeight="1" x14ac:dyDescent="0.3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spans="1:27" ht="20.25" customHeight="1" x14ac:dyDescent="0.3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spans="1:27" ht="20.25" customHeight="1" x14ac:dyDescent="0.3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spans="1:27" ht="20.25" customHeight="1" x14ac:dyDescent="0.3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spans="1:27" ht="20.25" customHeight="1" x14ac:dyDescent="0.3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spans="1:27" ht="20.25" customHeight="1" x14ac:dyDescent="0.3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spans="1:27" ht="20.25" customHeight="1" x14ac:dyDescent="0.3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spans="1:27" ht="20.25" customHeight="1" x14ac:dyDescent="0.3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spans="1:27" ht="20.25" customHeight="1" x14ac:dyDescent="0.3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spans="1:27" ht="20.25" customHeight="1" x14ac:dyDescent="0.3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spans="1:27" ht="20.25" customHeight="1" x14ac:dyDescent="0.3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spans="1:27" ht="20.25" customHeight="1" x14ac:dyDescent="0.3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spans="1:27" ht="20.25" customHeight="1" x14ac:dyDescent="0.3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spans="1:27" ht="20.25" customHeight="1" x14ac:dyDescent="0.3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spans="1:27" ht="20.25" customHeight="1" x14ac:dyDescent="0.3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spans="1:27" ht="20.25" customHeight="1" x14ac:dyDescent="0.3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spans="1:27" ht="20.25" customHeight="1" x14ac:dyDescent="0.3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spans="1:27" ht="20.25" customHeight="1" x14ac:dyDescent="0.3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spans="1:27" ht="20.25" customHeight="1" x14ac:dyDescent="0.3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spans="1:27" ht="20.25" customHeight="1" x14ac:dyDescent="0.3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spans="1:27" ht="20.25" customHeight="1" x14ac:dyDescent="0.3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spans="1:27" ht="20.25" customHeight="1" x14ac:dyDescent="0.3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spans="1:27" ht="20.25" customHeight="1" x14ac:dyDescent="0.3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spans="1:27" ht="20.25" customHeight="1" x14ac:dyDescent="0.3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spans="1:27" ht="20.25" customHeight="1" x14ac:dyDescent="0.3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spans="1:27" ht="20.25" customHeight="1" x14ac:dyDescent="0.3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spans="1:27" ht="20.25" customHeight="1" x14ac:dyDescent="0.3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spans="1:27" ht="20.25" customHeight="1" x14ac:dyDescent="0.3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spans="1:27" ht="20.25" customHeight="1" x14ac:dyDescent="0.3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spans="1:27" ht="20.25" customHeight="1" x14ac:dyDescent="0.3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spans="1:27" ht="20.25" customHeight="1" x14ac:dyDescent="0.3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spans="1:27" ht="20.25" customHeight="1" x14ac:dyDescent="0.3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spans="1:27" ht="20.25" customHeight="1" x14ac:dyDescent="0.3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spans="1:27" ht="20.25" customHeight="1" x14ac:dyDescent="0.3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spans="1:27" ht="20.25" customHeight="1" x14ac:dyDescent="0.3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spans="1:27" ht="20.25" customHeight="1" x14ac:dyDescent="0.3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spans="1:27" ht="20.25" customHeight="1" x14ac:dyDescent="0.3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spans="1:27" ht="20.25" customHeight="1" x14ac:dyDescent="0.3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spans="1:27" ht="20.25" customHeight="1" x14ac:dyDescent="0.3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ht="20.25" customHeight="1" x14ac:dyDescent="0.3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ht="20.25" customHeight="1" x14ac:dyDescent="0.3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ht="20.25" customHeight="1" x14ac:dyDescent="0.3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ht="20.25" customHeight="1" x14ac:dyDescent="0.3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spans="1:27" ht="20.25" customHeight="1" x14ac:dyDescent="0.3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spans="1:27" ht="20.25" customHeight="1" x14ac:dyDescent="0.3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spans="1:27" ht="20.25" customHeight="1" x14ac:dyDescent="0.3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spans="1:27" ht="20.25" customHeight="1" x14ac:dyDescent="0.3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spans="1:27" ht="20.25" customHeight="1" x14ac:dyDescent="0.3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spans="1:27" ht="20.25" customHeight="1" x14ac:dyDescent="0.3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spans="1:27" ht="20.25" customHeight="1" x14ac:dyDescent="0.3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spans="1:27" ht="20.25" customHeight="1" x14ac:dyDescent="0.3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spans="1:27" ht="20.25" customHeight="1" x14ac:dyDescent="0.3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spans="1:27" ht="20.25" customHeight="1" x14ac:dyDescent="0.3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spans="1:27" ht="20.25" customHeight="1" x14ac:dyDescent="0.3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spans="1:27" ht="20.25" customHeight="1" x14ac:dyDescent="0.3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spans="1:27" ht="20.25" customHeight="1" x14ac:dyDescent="0.3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spans="1:27" ht="20.25" customHeight="1" x14ac:dyDescent="0.3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spans="1:27" ht="20.25" customHeight="1" x14ac:dyDescent="0.3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spans="1:27" ht="20.25" customHeight="1" x14ac:dyDescent="0.3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spans="1:27" ht="20.25" customHeight="1" x14ac:dyDescent="0.3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spans="1:27" ht="20.25" customHeight="1" x14ac:dyDescent="0.3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spans="1:27" ht="20.25" customHeight="1" x14ac:dyDescent="0.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spans="1:27" ht="20.25" customHeight="1" x14ac:dyDescent="0.3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spans="1:27" ht="20.25" customHeight="1" x14ac:dyDescent="0.3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spans="1:27" ht="20.25" customHeight="1" x14ac:dyDescent="0.3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spans="1:27" ht="20.25" customHeight="1" x14ac:dyDescent="0.3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spans="1:27" ht="20.25" customHeight="1" x14ac:dyDescent="0.3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spans="1:27" ht="20.25" customHeight="1" x14ac:dyDescent="0.3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spans="1:27" ht="20.25" customHeight="1" x14ac:dyDescent="0.3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spans="1:27" ht="20.25" customHeight="1" x14ac:dyDescent="0.3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spans="1:27" ht="20.25" customHeight="1" x14ac:dyDescent="0.3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spans="1:27" ht="20.25" customHeight="1" x14ac:dyDescent="0.3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spans="1:27" ht="20.25" customHeight="1" x14ac:dyDescent="0.3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spans="1:27" ht="20.25" customHeight="1" x14ac:dyDescent="0.3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spans="1:27" ht="20.25" customHeight="1" x14ac:dyDescent="0.3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spans="1:27" ht="20.25" customHeight="1" x14ac:dyDescent="0.3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spans="1:27" ht="20.25" customHeight="1" x14ac:dyDescent="0.3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spans="1:27" ht="20.25" customHeight="1" x14ac:dyDescent="0.3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spans="1:27" ht="20.25" customHeight="1" x14ac:dyDescent="0.3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spans="1:27" ht="20.25" customHeight="1" x14ac:dyDescent="0.3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spans="1:27" ht="20.25" customHeight="1" x14ac:dyDescent="0.3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spans="1:27" ht="20.25" customHeight="1" x14ac:dyDescent="0.3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spans="1:27" ht="20.25" customHeight="1" x14ac:dyDescent="0.3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spans="1:27" ht="20.25" customHeight="1" x14ac:dyDescent="0.3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spans="1:27" ht="20.25" customHeight="1" x14ac:dyDescent="0.3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spans="1:27" ht="20.25" customHeight="1" x14ac:dyDescent="0.3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spans="1:27" ht="20.25" customHeight="1" x14ac:dyDescent="0.3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spans="1:27" ht="20.25" customHeight="1" x14ac:dyDescent="0.3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spans="1:27" ht="20.25" customHeight="1" x14ac:dyDescent="0.3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spans="1:27" ht="20.25" customHeight="1" x14ac:dyDescent="0.3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spans="1:27" ht="20.25" customHeight="1" x14ac:dyDescent="0.3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spans="1:27" ht="20.25" customHeight="1" x14ac:dyDescent="0.3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spans="1:27" ht="20.25" customHeight="1" x14ac:dyDescent="0.3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spans="1:27" ht="20.25" customHeight="1" x14ac:dyDescent="0.3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spans="1:27" ht="20.25" customHeight="1" x14ac:dyDescent="0.3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spans="1:27" ht="20.25" customHeight="1" x14ac:dyDescent="0.3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spans="1:27" ht="20.25" customHeight="1" x14ac:dyDescent="0.3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spans="1:27" ht="20.25" customHeight="1" x14ac:dyDescent="0.3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spans="1:27" ht="20.25" customHeight="1" x14ac:dyDescent="0.3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spans="1:27" ht="20.25" customHeight="1" x14ac:dyDescent="0.3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spans="1:27" ht="20.25" customHeight="1" x14ac:dyDescent="0.3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spans="1:27" ht="20.25" customHeight="1" x14ac:dyDescent="0.3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spans="1:27" ht="20.25" customHeight="1" x14ac:dyDescent="0.3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spans="1:27" ht="20.25" customHeight="1" x14ac:dyDescent="0.3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spans="1:27" ht="20.25" customHeight="1" x14ac:dyDescent="0.3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spans="1:27" ht="20.25" customHeight="1" x14ac:dyDescent="0.3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spans="1:27" ht="20.25" customHeight="1" x14ac:dyDescent="0.3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spans="1:27" ht="20.25" customHeight="1" x14ac:dyDescent="0.3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spans="1:27" ht="20.25" customHeight="1" x14ac:dyDescent="0.3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spans="1:27" ht="20.25" customHeight="1" x14ac:dyDescent="0.3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spans="1:27" ht="20.25" customHeight="1" x14ac:dyDescent="0.3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spans="1:27" ht="20.25" customHeight="1" x14ac:dyDescent="0.3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spans="1:27" ht="20.25" customHeight="1" x14ac:dyDescent="0.3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spans="1:27" ht="20.25" customHeight="1" x14ac:dyDescent="0.3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spans="1:27" ht="20.25" customHeight="1" x14ac:dyDescent="0.3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spans="1:27" ht="20.25" customHeight="1" x14ac:dyDescent="0.3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spans="1:27" ht="20.25" customHeight="1" x14ac:dyDescent="0.3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spans="1:27" ht="20.25" customHeight="1" x14ac:dyDescent="0.3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spans="1:27" ht="20.25" customHeight="1" x14ac:dyDescent="0.3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spans="1:27" ht="20.25" customHeight="1" x14ac:dyDescent="0.3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spans="1:27" ht="20.25" customHeight="1" x14ac:dyDescent="0.3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spans="1:27" ht="20.25" customHeight="1" x14ac:dyDescent="0.3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spans="1:27" ht="20.25" customHeight="1" x14ac:dyDescent="0.3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spans="1:27" ht="20.25" customHeight="1" x14ac:dyDescent="0.3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spans="1:27" ht="20.25" customHeight="1" x14ac:dyDescent="0.3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spans="1:27" ht="20.25" customHeight="1" x14ac:dyDescent="0.3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spans="1:27" ht="20.25" customHeight="1" x14ac:dyDescent="0.3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spans="1:27" ht="20.25" customHeight="1" x14ac:dyDescent="0.3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spans="1:27" ht="20.25" customHeight="1" x14ac:dyDescent="0.3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spans="1:27" ht="20.25" customHeight="1" x14ac:dyDescent="0.3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spans="1:27" ht="20.25" customHeight="1" x14ac:dyDescent="0.3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spans="1:27" ht="20.25" customHeight="1" x14ac:dyDescent="0.3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spans="1:27" ht="20.25" customHeight="1" x14ac:dyDescent="0.3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spans="1:27" ht="20.25" customHeight="1" x14ac:dyDescent="0.3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spans="1:27" ht="20.25" customHeight="1" x14ac:dyDescent="0.3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spans="1:27" ht="20.25" customHeight="1" x14ac:dyDescent="0.3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spans="1:27" ht="20.25" customHeight="1" x14ac:dyDescent="0.3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spans="1:27" ht="20.25" customHeight="1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spans="1:27" ht="20.25" customHeight="1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spans="1:27" ht="20.25" customHeight="1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spans="1:27" ht="20.25" customHeight="1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spans="1:27" ht="20.25" customHeight="1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spans="1:27" ht="20.25" customHeight="1" x14ac:dyDescent="0.3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spans="1:27" ht="20.25" customHeight="1" x14ac:dyDescent="0.3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spans="1:27" ht="20.25" customHeight="1" x14ac:dyDescent="0.3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spans="1:27" ht="20.25" customHeight="1" x14ac:dyDescent="0.3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spans="1:27" ht="20.25" customHeight="1" x14ac:dyDescent="0.3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spans="1:27" ht="20.25" customHeight="1" x14ac:dyDescent="0.3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spans="1:27" ht="20.25" customHeight="1" x14ac:dyDescent="0.3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spans="1:27" ht="20.25" customHeight="1" x14ac:dyDescent="0.3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spans="1:27" ht="20.25" customHeight="1" x14ac:dyDescent="0.3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spans="1:27" ht="20.25" customHeight="1" x14ac:dyDescent="0.3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spans="1:27" ht="20.25" customHeight="1" x14ac:dyDescent="0.3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spans="1:27" ht="20.25" customHeight="1" x14ac:dyDescent="0.3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spans="1:27" ht="20.25" customHeight="1" x14ac:dyDescent="0.3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spans="1:27" ht="20.25" customHeight="1" x14ac:dyDescent="0.3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spans="1:27" ht="20.25" customHeight="1" x14ac:dyDescent="0.3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spans="1:27" ht="20.25" customHeight="1" x14ac:dyDescent="0.3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spans="1:27" ht="20.25" customHeight="1" x14ac:dyDescent="0.3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spans="1:27" ht="20.25" customHeight="1" x14ac:dyDescent="0.3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spans="1:27" ht="20.25" customHeight="1" x14ac:dyDescent="0.3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spans="1:27" ht="20.25" customHeight="1" x14ac:dyDescent="0.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spans="1:27" ht="20.25" customHeight="1" x14ac:dyDescent="0.3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spans="1:27" ht="20.25" customHeight="1" x14ac:dyDescent="0.3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spans="1:27" ht="20.25" customHeight="1" x14ac:dyDescent="0.3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spans="1:27" ht="20.25" customHeight="1" x14ac:dyDescent="0.3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spans="1:27" ht="20.25" customHeight="1" x14ac:dyDescent="0.3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spans="1:27" ht="20.25" customHeight="1" x14ac:dyDescent="0.3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spans="1:27" ht="20.25" customHeight="1" x14ac:dyDescent="0.3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spans="1:27" ht="20.25" customHeight="1" x14ac:dyDescent="0.3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spans="1:27" ht="20.25" customHeight="1" x14ac:dyDescent="0.3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spans="1:27" ht="20.25" customHeight="1" x14ac:dyDescent="0.3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spans="1:27" ht="20.25" customHeight="1" x14ac:dyDescent="0.3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spans="1:27" ht="20.25" customHeight="1" x14ac:dyDescent="0.3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spans="1:27" ht="20.25" customHeight="1" x14ac:dyDescent="0.3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spans="1:27" ht="20.25" customHeight="1" x14ac:dyDescent="0.3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spans="1:27" ht="20.25" customHeight="1" x14ac:dyDescent="0.3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spans="1:27" ht="20.25" customHeight="1" x14ac:dyDescent="0.3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spans="1:27" ht="20.25" customHeight="1" x14ac:dyDescent="0.3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spans="1:27" ht="20.25" customHeight="1" x14ac:dyDescent="0.3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spans="1:27" ht="20.25" customHeight="1" x14ac:dyDescent="0.3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spans="1:27" ht="20.25" customHeight="1" x14ac:dyDescent="0.3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spans="1:27" ht="20.25" customHeight="1" x14ac:dyDescent="0.3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spans="1:27" ht="20.25" customHeight="1" x14ac:dyDescent="0.3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spans="1:27" ht="20.25" customHeight="1" x14ac:dyDescent="0.3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spans="1:27" ht="20.25" customHeight="1" x14ac:dyDescent="0.3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spans="1:27" ht="20.25" customHeight="1" x14ac:dyDescent="0.3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spans="1:27" ht="20.25" customHeight="1" x14ac:dyDescent="0.3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spans="1:27" ht="20.25" customHeight="1" x14ac:dyDescent="0.3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spans="1:27" ht="20.25" customHeight="1" x14ac:dyDescent="0.3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spans="1:27" ht="20.25" customHeight="1" x14ac:dyDescent="0.3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spans="1:27" ht="20.25" customHeight="1" x14ac:dyDescent="0.3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spans="1:27" ht="20.25" customHeight="1" x14ac:dyDescent="0.3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spans="1:27" ht="20.25" customHeight="1" x14ac:dyDescent="0.3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spans="1:27" ht="20.25" customHeight="1" x14ac:dyDescent="0.3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spans="1:27" ht="20.25" customHeight="1" x14ac:dyDescent="0.3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spans="1:27" ht="20.25" customHeight="1" x14ac:dyDescent="0.3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spans="1:27" ht="20.25" customHeight="1" x14ac:dyDescent="0.3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spans="1:27" ht="20.25" customHeight="1" x14ac:dyDescent="0.3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spans="1:27" ht="20.25" customHeight="1" x14ac:dyDescent="0.3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spans="1:27" ht="20.25" customHeight="1" x14ac:dyDescent="0.3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spans="1:27" ht="20.25" customHeight="1" x14ac:dyDescent="0.3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spans="1:27" ht="20.25" customHeight="1" x14ac:dyDescent="0.3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spans="1:27" ht="20.25" customHeight="1" x14ac:dyDescent="0.3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spans="1:27" ht="20.25" customHeight="1" x14ac:dyDescent="0.3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spans="1:27" ht="20.25" customHeight="1" x14ac:dyDescent="0.3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spans="1:27" ht="20.25" customHeight="1" x14ac:dyDescent="0.3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spans="1:27" ht="20.25" customHeight="1" x14ac:dyDescent="0.3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spans="1:27" ht="20.25" customHeight="1" x14ac:dyDescent="0.3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spans="1:27" ht="20.25" customHeight="1" x14ac:dyDescent="0.3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spans="1:27" ht="20.25" customHeight="1" x14ac:dyDescent="0.3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spans="1:27" ht="20.25" customHeight="1" x14ac:dyDescent="0.3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spans="1:27" ht="20.25" customHeight="1" x14ac:dyDescent="0.3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spans="1:27" ht="20.25" customHeight="1" x14ac:dyDescent="0.3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spans="1:27" ht="20.25" customHeight="1" x14ac:dyDescent="0.3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spans="1:27" ht="20.25" customHeight="1" x14ac:dyDescent="0.3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spans="1:27" ht="20.25" customHeight="1" x14ac:dyDescent="0.3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spans="1:27" ht="20.25" customHeight="1" x14ac:dyDescent="0.3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spans="1:27" ht="20.25" customHeight="1" x14ac:dyDescent="0.3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spans="1:27" ht="20.25" customHeight="1" x14ac:dyDescent="0.3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spans="1:27" ht="20.25" customHeight="1" x14ac:dyDescent="0.3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spans="1:27" ht="20.25" customHeight="1" x14ac:dyDescent="0.3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spans="1:27" ht="20.25" customHeight="1" x14ac:dyDescent="0.3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spans="1:27" ht="20.25" customHeight="1" x14ac:dyDescent="0.3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spans="1:27" ht="20.25" customHeight="1" x14ac:dyDescent="0.3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spans="1:27" ht="20.25" customHeight="1" x14ac:dyDescent="0.3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spans="1:27" ht="20.25" customHeight="1" x14ac:dyDescent="0.3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spans="1:27" ht="20.25" customHeight="1" x14ac:dyDescent="0.3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spans="1:27" ht="20.25" customHeight="1" x14ac:dyDescent="0.3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spans="1:27" ht="20.25" customHeight="1" x14ac:dyDescent="0.3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spans="1:27" ht="20.25" customHeight="1" x14ac:dyDescent="0.3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spans="1:27" ht="20.25" customHeight="1" x14ac:dyDescent="0.3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spans="1:27" ht="20.25" customHeight="1" x14ac:dyDescent="0.3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spans="1:27" ht="20.25" customHeight="1" x14ac:dyDescent="0.3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spans="1:27" ht="20.25" customHeight="1" x14ac:dyDescent="0.3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spans="1:27" ht="20.25" customHeight="1" x14ac:dyDescent="0.3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20.25" customHeight="1" x14ac:dyDescent="0.3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spans="1:27" ht="20.25" customHeight="1" x14ac:dyDescent="0.3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spans="1:27" ht="20.25" customHeight="1" x14ac:dyDescent="0.3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spans="1:27" ht="20.25" customHeight="1" x14ac:dyDescent="0.3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spans="1:27" ht="20.25" customHeight="1" x14ac:dyDescent="0.3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spans="1:27" ht="20.25" customHeight="1" x14ac:dyDescent="0.3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spans="1:27" ht="20.25" customHeight="1" x14ac:dyDescent="0.3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spans="1:27" ht="20.25" customHeight="1" x14ac:dyDescent="0.3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spans="1:27" ht="20.25" customHeight="1" x14ac:dyDescent="0.3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spans="1:27" ht="20.25" customHeight="1" x14ac:dyDescent="0.3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spans="1:27" ht="20.25" customHeight="1" x14ac:dyDescent="0.3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spans="1:27" ht="20.25" customHeight="1" x14ac:dyDescent="0.3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spans="1:27" ht="20.25" customHeight="1" x14ac:dyDescent="0.3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spans="1:27" ht="20.25" customHeight="1" x14ac:dyDescent="0.3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spans="1:27" ht="20.25" customHeight="1" x14ac:dyDescent="0.3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spans="1:27" ht="20.25" customHeight="1" x14ac:dyDescent="0.3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20.25" customHeight="1" x14ac:dyDescent="0.3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spans="1:27" ht="20.25" customHeight="1" x14ac:dyDescent="0.3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spans="1:27" ht="20.25" customHeight="1" x14ac:dyDescent="0.3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spans="1:27" ht="20.25" customHeight="1" x14ac:dyDescent="0.3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spans="1:27" ht="20.25" customHeight="1" x14ac:dyDescent="0.3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spans="1:27" ht="20.25" customHeight="1" x14ac:dyDescent="0.3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spans="1:27" ht="20.25" customHeight="1" x14ac:dyDescent="0.3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spans="1:27" ht="20.25" customHeight="1" x14ac:dyDescent="0.3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spans="1:27" ht="20.25" customHeight="1" x14ac:dyDescent="0.3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spans="1:27" ht="20.25" customHeight="1" x14ac:dyDescent="0.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spans="1:27" ht="20.25" customHeight="1" x14ac:dyDescent="0.3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spans="1:27" ht="20.25" customHeight="1" x14ac:dyDescent="0.3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spans="1:27" ht="20.25" customHeight="1" x14ac:dyDescent="0.3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spans="1:27" ht="20.25" customHeight="1" x14ac:dyDescent="0.3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spans="1:27" ht="20.25" customHeight="1" x14ac:dyDescent="0.3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spans="1:27" ht="20.25" customHeight="1" x14ac:dyDescent="0.3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spans="1:27" ht="20.25" customHeight="1" x14ac:dyDescent="0.3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spans="1:27" ht="20.25" customHeight="1" x14ac:dyDescent="0.3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20.25" customHeight="1" x14ac:dyDescent="0.3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spans="1:27" ht="20.25" customHeight="1" x14ac:dyDescent="0.3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spans="1:27" ht="20.25" customHeight="1" x14ac:dyDescent="0.3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spans="1:27" ht="20.25" customHeight="1" x14ac:dyDescent="0.3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spans="1:27" ht="20.25" customHeight="1" x14ac:dyDescent="0.3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ht="20.25" customHeight="1" x14ac:dyDescent="0.3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ht="20.25" customHeight="1" x14ac:dyDescent="0.3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ht="20.25" customHeight="1" x14ac:dyDescent="0.3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ht="20.25" customHeight="1" x14ac:dyDescent="0.3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ht="20.25" customHeight="1" x14ac:dyDescent="0.3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ht="20.25" customHeight="1" x14ac:dyDescent="0.3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ht="20.25" customHeight="1" x14ac:dyDescent="0.3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ht="20.25" customHeight="1" x14ac:dyDescent="0.3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ht="20.25" customHeight="1" x14ac:dyDescent="0.3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ht="20.25" customHeight="1" x14ac:dyDescent="0.3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ht="20.25" customHeight="1" x14ac:dyDescent="0.3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ht="20.25" customHeight="1" x14ac:dyDescent="0.3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ht="20.25" customHeight="1" x14ac:dyDescent="0.3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ht="20.25" customHeight="1" x14ac:dyDescent="0.3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ht="20.25" customHeight="1" x14ac:dyDescent="0.3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ht="20.25" customHeight="1" x14ac:dyDescent="0.3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ht="20.25" customHeight="1" x14ac:dyDescent="0.3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ht="20.25" customHeight="1" x14ac:dyDescent="0.3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ht="20.25" customHeight="1" x14ac:dyDescent="0.3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ht="20.25" customHeight="1" x14ac:dyDescent="0.3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ht="20.25" customHeight="1" x14ac:dyDescent="0.3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spans="1:27" ht="20.25" customHeight="1" x14ac:dyDescent="0.3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spans="1:27" ht="20.25" customHeight="1" x14ac:dyDescent="0.3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spans="1:27" ht="20.25" customHeight="1" x14ac:dyDescent="0.3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spans="1:27" ht="20.25" customHeight="1" x14ac:dyDescent="0.3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spans="1:27" ht="20.25" customHeight="1" x14ac:dyDescent="0.3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spans="1:27" ht="20.25" customHeight="1" x14ac:dyDescent="0.3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spans="1:27" ht="20.25" customHeight="1" x14ac:dyDescent="0.3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spans="1:27" ht="20.25" customHeight="1" x14ac:dyDescent="0.3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spans="1:27" ht="20.25" customHeight="1" x14ac:dyDescent="0.3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spans="1:27" ht="20.25" customHeight="1" x14ac:dyDescent="0.3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spans="1:27" ht="20.25" customHeight="1" x14ac:dyDescent="0.3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spans="1:27" ht="20.25" customHeight="1" x14ac:dyDescent="0.3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spans="1:27" ht="20.25" customHeight="1" x14ac:dyDescent="0.3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spans="1:27" ht="20.25" customHeight="1" x14ac:dyDescent="0.3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spans="1:27" ht="20.25" customHeight="1" x14ac:dyDescent="0.3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spans="1:27" ht="20.25" customHeight="1" x14ac:dyDescent="0.3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spans="1:27" ht="20.25" customHeight="1" x14ac:dyDescent="0.3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spans="1:27" ht="20.25" customHeight="1" x14ac:dyDescent="0.3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spans="1:27" ht="20.25" customHeight="1" x14ac:dyDescent="0.3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spans="1:27" ht="20.25" customHeight="1" x14ac:dyDescent="0.3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spans="1:27" ht="20.25" customHeight="1" x14ac:dyDescent="0.3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spans="1:27" ht="20.25" customHeight="1" x14ac:dyDescent="0.3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spans="1:27" ht="20.25" customHeight="1" x14ac:dyDescent="0.3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spans="1:27" ht="20.25" customHeight="1" x14ac:dyDescent="0.3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spans="1:27" ht="20.25" customHeight="1" x14ac:dyDescent="0.3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spans="1:27" ht="20.25" customHeight="1" x14ac:dyDescent="0.3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spans="1:27" ht="20.25" customHeight="1" x14ac:dyDescent="0.3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spans="1:27" ht="20.25" customHeight="1" x14ac:dyDescent="0.3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spans="1:27" ht="20.25" customHeight="1" x14ac:dyDescent="0.3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spans="1:27" ht="20.25" customHeight="1" x14ac:dyDescent="0.3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spans="1:27" ht="20.25" customHeight="1" x14ac:dyDescent="0.3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spans="1:27" ht="20.25" customHeight="1" x14ac:dyDescent="0.3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spans="1:27" ht="20.25" customHeight="1" x14ac:dyDescent="0.3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spans="1:27" ht="20.25" customHeight="1" x14ac:dyDescent="0.3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spans="1:27" ht="20.25" customHeight="1" x14ac:dyDescent="0.3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spans="1:27" ht="20.25" customHeight="1" x14ac:dyDescent="0.3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spans="1:27" ht="20.25" customHeight="1" x14ac:dyDescent="0.3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spans="1:27" ht="20.25" customHeight="1" x14ac:dyDescent="0.3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spans="1:27" ht="20.25" customHeight="1" x14ac:dyDescent="0.3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spans="1:27" ht="20.25" customHeight="1" x14ac:dyDescent="0.3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spans="1:27" ht="20.25" customHeight="1" x14ac:dyDescent="0.3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spans="1:27" ht="20.25" customHeight="1" x14ac:dyDescent="0.3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spans="1:27" ht="20.25" customHeight="1" x14ac:dyDescent="0.3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spans="1:27" ht="20.25" customHeight="1" x14ac:dyDescent="0.3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spans="1:27" ht="20.25" customHeight="1" x14ac:dyDescent="0.3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spans="1:27" ht="20.25" customHeight="1" x14ac:dyDescent="0.3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spans="1:27" ht="20.25" customHeight="1" x14ac:dyDescent="0.3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spans="1:27" ht="20.25" customHeight="1" x14ac:dyDescent="0.3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spans="1:27" ht="20.25" customHeight="1" x14ac:dyDescent="0.3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spans="1:27" ht="20.25" customHeight="1" x14ac:dyDescent="0.3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spans="1:27" ht="20.25" customHeight="1" x14ac:dyDescent="0.3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spans="1:27" ht="20.25" customHeight="1" x14ac:dyDescent="0.3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spans="1:27" ht="20.25" customHeight="1" x14ac:dyDescent="0.3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spans="1:27" ht="20.25" customHeight="1" x14ac:dyDescent="0.3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spans="1:27" ht="20.25" customHeight="1" x14ac:dyDescent="0.3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spans="1:27" ht="20.25" customHeight="1" x14ac:dyDescent="0.3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spans="1:27" ht="20.25" customHeight="1" x14ac:dyDescent="0.3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spans="1:27" ht="20.25" customHeight="1" x14ac:dyDescent="0.3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spans="1:27" ht="20.25" customHeight="1" x14ac:dyDescent="0.3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spans="1:27" ht="20.25" customHeight="1" x14ac:dyDescent="0.3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spans="1:27" ht="20.25" customHeight="1" x14ac:dyDescent="0.3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spans="1:27" ht="20.25" customHeight="1" x14ac:dyDescent="0.3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spans="1:27" ht="20.25" customHeight="1" x14ac:dyDescent="0.3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spans="1:27" ht="20.25" customHeight="1" x14ac:dyDescent="0.3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spans="1:27" ht="20.25" customHeight="1" x14ac:dyDescent="0.3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spans="1:27" ht="20.25" customHeight="1" x14ac:dyDescent="0.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spans="1:27" ht="20.25" customHeight="1" x14ac:dyDescent="0.3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spans="1:27" ht="20.25" customHeight="1" x14ac:dyDescent="0.3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spans="1:27" ht="20.25" customHeight="1" x14ac:dyDescent="0.3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spans="1:27" ht="20.25" customHeight="1" x14ac:dyDescent="0.3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spans="1:27" ht="20.25" customHeight="1" x14ac:dyDescent="0.3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spans="1:27" ht="20.25" customHeight="1" x14ac:dyDescent="0.3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spans="1:27" ht="20.25" customHeight="1" x14ac:dyDescent="0.3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spans="1:27" ht="20.25" customHeight="1" x14ac:dyDescent="0.3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spans="1:27" ht="20.25" customHeight="1" x14ac:dyDescent="0.3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spans="1:27" ht="20.25" customHeight="1" x14ac:dyDescent="0.3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spans="1:27" ht="20.25" customHeight="1" x14ac:dyDescent="0.3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spans="1:27" ht="20.25" customHeight="1" x14ac:dyDescent="0.3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spans="1:27" ht="20.25" customHeight="1" x14ac:dyDescent="0.3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spans="1:27" ht="20.25" customHeight="1" x14ac:dyDescent="0.3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spans="1:27" ht="20.25" customHeight="1" x14ac:dyDescent="0.3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spans="1:27" ht="20.25" customHeight="1" x14ac:dyDescent="0.3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spans="1:27" ht="20.25" customHeight="1" x14ac:dyDescent="0.3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spans="1:27" ht="20.25" customHeight="1" x14ac:dyDescent="0.3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spans="1:27" ht="20.25" customHeight="1" x14ac:dyDescent="0.3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spans="1:27" ht="20.25" customHeight="1" x14ac:dyDescent="0.3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spans="1:27" ht="20.25" customHeight="1" x14ac:dyDescent="0.3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spans="1:27" ht="20.25" customHeight="1" x14ac:dyDescent="0.3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spans="1:27" ht="20.25" customHeight="1" x14ac:dyDescent="0.3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spans="1:27" ht="20.25" customHeight="1" x14ac:dyDescent="0.3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spans="1:27" ht="20.25" customHeight="1" x14ac:dyDescent="0.3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spans="1:27" ht="20.25" customHeight="1" x14ac:dyDescent="0.3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spans="1:27" ht="20.25" customHeight="1" x14ac:dyDescent="0.3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spans="1:27" ht="20.25" customHeight="1" x14ac:dyDescent="0.3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spans="1:27" ht="20.25" customHeight="1" x14ac:dyDescent="0.3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spans="1:27" ht="20.25" customHeight="1" x14ac:dyDescent="0.3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spans="1:27" ht="20.25" customHeight="1" x14ac:dyDescent="0.3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spans="1:27" ht="20.25" customHeight="1" x14ac:dyDescent="0.3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spans="1:27" ht="20.25" customHeight="1" x14ac:dyDescent="0.3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spans="1:27" ht="20.25" customHeight="1" x14ac:dyDescent="0.3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spans="1:27" ht="20.25" customHeight="1" x14ac:dyDescent="0.3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spans="1:27" ht="20.25" customHeight="1" x14ac:dyDescent="0.3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spans="1:27" ht="20.25" customHeight="1" x14ac:dyDescent="0.3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spans="1:27" ht="20.25" customHeight="1" x14ac:dyDescent="0.3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spans="1:27" ht="20.25" customHeight="1" x14ac:dyDescent="0.3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spans="1:27" ht="20.25" customHeight="1" x14ac:dyDescent="0.3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spans="1:27" ht="20.25" customHeight="1" x14ac:dyDescent="0.3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spans="1:27" ht="20.25" customHeight="1" x14ac:dyDescent="0.3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spans="1:27" ht="20.25" customHeight="1" x14ac:dyDescent="0.3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spans="1:27" ht="20.25" customHeight="1" x14ac:dyDescent="0.3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spans="1:27" ht="20.25" customHeight="1" x14ac:dyDescent="0.3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spans="1:27" ht="20.25" customHeight="1" x14ac:dyDescent="0.3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spans="1:27" ht="20.25" customHeight="1" x14ac:dyDescent="0.3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spans="1:27" ht="20.25" customHeight="1" x14ac:dyDescent="0.3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spans="1:27" ht="20.25" customHeight="1" x14ac:dyDescent="0.3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spans="1:27" ht="20.25" customHeight="1" x14ac:dyDescent="0.3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spans="1:27" ht="20.25" customHeight="1" x14ac:dyDescent="0.3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spans="1:27" ht="20.25" customHeight="1" x14ac:dyDescent="0.3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spans="1:27" ht="20.25" customHeight="1" x14ac:dyDescent="0.3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spans="1:27" ht="20.25" customHeight="1" x14ac:dyDescent="0.3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spans="1:27" ht="20.25" customHeight="1" x14ac:dyDescent="0.3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spans="1:27" ht="20.25" customHeight="1" x14ac:dyDescent="0.3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spans="1:27" ht="20.25" customHeight="1" x14ac:dyDescent="0.3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spans="1:27" ht="20.25" customHeight="1" x14ac:dyDescent="0.3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spans="1:27" ht="20.25" customHeight="1" x14ac:dyDescent="0.3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spans="1:27" ht="20.25" customHeight="1" x14ac:dyDescent="0.3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spans="1:27" ht="20.25" customHeight="1" x14ac:dyDescent="0.3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spans="1:27" ht="20.25" customHeight="1" x14ac:dyDescent="0.3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spans="1:27" ht="20.25" customHeight="1" x14ac:dyDescent="0.3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spans="1:27" ht="20.25" customHeight="1" x14ac:dyDescent="0.3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spans="1:27" ht="20.25" customHeight="1" x14ac:dyDescent="0.3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spans="1:27" ht="20.25" customHeight="1" x14ac:dyDescent="0.3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spans="1:27" ht="20.25" customHeight="1" x14ac:dyDescent="0.3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spans="1:27" ht="20.25" customHeight="1" x14ac:dyDescent="0.3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spans="1:27" ht="20.25" customHeight="1" x14ac:dyDescent="0.3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spans="1:27" ht="20.25" customHeight="1" x14ac:dyDescent="0.3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spans="1:27" ht="20.25" customHeight="1" x14ac:dyDescent="0.3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spans="1:27" ht="20.25" customHeight="1" x14ac:dyDescent="0.3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spans="1:27" ht="20.25" customHeight="1" x14ac:dyDescent="0.3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spans="1:27" ht="20.25" customHeight="1" x14ac:dyDescent="0.3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spans="1:27" ht="20.25" customHeight="1" x14ac:dyDescent="0.3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spans="1:27" ht="20.25" customHeight="1" x14ac:dyDescent="0.3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spans="1:27" ht="20.25" customHeight="1" x14ac:dyDescent="0.3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spans="1:27" ht="20.25" customHeight="1" x14ac:dyDescent="0.3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spans="1:27" ht="20.25" customHeight="1" x14ac:dyDescent="0.3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spans="1:27" ht="20.25" customHeight="1" x14ac:dyDescent="0.3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spans="1:27" ht="20.25" customHeight="1" x14ac:dyDescent="0.3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spans="1:27" ht="20.25" customHeight="1" x14ac:dyDescent="0.3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spans="1:27" ht="20.25" customHeight="1" x14ac:dyDescent="0.3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spans="1:27" ht="20.25" customHeight="1" x14ac:dyDescent="0.3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spans="1:27" ht="20.25" customHeight="1" x14ac:dyDescent="0.3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spans="1:27" ht="20.25" customHeight="1" x14ac:dyDescent="0.3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spans="1:27" ht="20.25" customHeight="1" x14ac:dyDescent="0.3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spans="1:27" ht="20.25" customHeight="1" x14ac:dyDescent="0.3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spans="1:27" ht="20.25" customHeight="1" x14ac:dyDescent="0.3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spans="1:27" ht="20.25" customHeight="1" x14ac:dyDescent="0.3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spans="1:27" ht="20.25" customHeight="1" x14ac:dyDescent="0.3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spans="1:27" ht="20.25" customHeight="1" x14ac:dyDescent="0.3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spans="1:27" ht="20.25" customHeight="1" x14ac:dyDescent="0.3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spans="1:27" ht="20.25" customHeight="1" x14ac:dyDescent="0.3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spans="1:27" ht="20.25" customHeight="1" x14ac:dyDescent="0.3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spans="1:27" ht="20.25" customHeight="1" x14ac:dyDescent="0.3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spans="1:27" ht="20.25" customHeight="1" x14ac:dyDescent="0.3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spans="1:27" ht="20.25" customHeight="1" x14ac:dyDescent="0.3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spans="1:27" ht="20.25" customHeight="1" x14ac:dyDescent="0.3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spans="1:27" ht="20.25" customHeight="1" x14ac:dyDescent="0.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spans="1:27" ht="20.25" customHeight="1" x14ac:dyDescent="0.3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spans="1:27" ht="20.25" customHeight="1" x14ac:dyDescent="0.3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spans="1:27" ht="20.25" customHeight="1" x14ac:dyDescent="0.3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spans="1:27" ht="20.25" customHeight="1" x14ac:dyDescent="0.3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spans="1:27" ht="20.25" customHeight="1" x14ac:dyDescent="0.3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spans="1:27" ht="20.25" customHeight="1" x14ac:dyDescent="0.3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spans="1:27" ht="20.25" customHeight="1" x14ac:dyDescent="0.3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spans="1:27" ht="20.25" customHeight="1" x14ac:dyDescent="0.3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spans="1:27" ht="20.25" customHeight="1" x14ac:dyDescent="0.3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spans="1:27" ht="20.25" customHeight="1" x14ac:dyDescent="0.3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spans="1:27" ht="20.25" customHeight="1" x14ac:dyDescent="0.3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spans="1:27" ht="20.25" customHeight="1" x14ac:dyDescent="0.3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spans="1:27" ht="20.25" customHeight="1" x14ac:dyDescent="0.3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spans="1:27" ht="20.25" customHeight="1" x14ac:dyDescent="0.3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spans="1:27" ht="20.25" customHeight="1" x14ac:dyDescent="0.3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spans="1:27" ht="20.25" customHeight="1" x14ac:dyDescent="0.3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spans="1:27" ht="20.25" customHeight="1" x14ac:dyDescent="0.3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spans="1:27" ht="20.25" customHeight="1" x14ac:dyDescent="0.3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spans="1:27" ht="20.25" customHeight="1" x14ac:dyDescent="0.3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spans="1:27" ht="20.25" customHeight="1" x14ac:dyDescent="0.3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spans="1:27" ht="20.25" customHeight="1" x14ac:dyDescent="0.3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spans="1:27" ht="20.25" customHeight="1" x14ac:dyDescent="0.3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spans="1:27" ht="20.25" customHeight="1" x14ac:dyDescent="0.3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spans="1:27" ht="20.25" customHeight="1" x14ac:dyDescent="0.3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spans="1:27" ht="20.25" customHeight="1" x14ac:dyDescent="0.3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spans="1:27" ht="20.25" customHeight="1" x14ac:dyDescent="0.3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spans="1:27" ht="20.25" customHeight="1" x14ac:dyDescent="0.3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spans="1:27" ht="20.25" customHeight="1" x14ac:dyDescent="0.3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spans="1:27" ht="20.25" customHeight="1" x14ac:dyDescent="0.3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spans="1:27" ht="20.25" customHeight="1" x14ac:dyDescent="0.3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spans="1:27" ht="20.25" customHeight="1" x14ac:dyDescent="0.3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spans="1:27" ht="20.25" customHeight="1" x14ac:dyDescent="0.3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spans="1:27" ht="20.25" customHeight="1" x14ac:dyDescent="0.3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spans="1:27" ht="20.25" customHeight="1" x14ac:dyDescent="0.3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spans="1:27" ht="20.25" customHeight="1" x14ac:dyDescent="0.3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spans="1:27" ht="20.25" customHeight="1" x14ac:dyDescent="0.3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spans="1:27" ht="20.25" customHeight="1" x14ac:dyDescent="0.3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spans="1:27" ht="20.25" customHeight="1" x14ac:dyDescent="0.3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spans="1:27" ht="20.25" customHeight="1" x14ac:dyDescent="0.3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spans="1:27" ht="20.25" customHeight="1" x14ac:dyDescent="0.3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spans="1:27" ht="20.25" customHeight="1" x14ac:dyDescent="0.3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spans="1:27" ht="20.25" customHeight="1" x14ac:dyDescent="0.3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spans="1:27" ht="20.25" customHeight="1" x14ac:dyDescent="0.3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spans="1:27" ht="20.25" customHeight="1" x14ac:dyDescent="0.3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spans="1:27" ht="20.25" customHeight="1" x14ac:dyDescent="0.3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spans="1:27" ht="20.25" customHeight="1" x14ac:dyDescent="0.3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spans="1:27" ht="20.25" customHeight="1" x14ac:dyDescent="0.3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spans="1:27" ht="20.25" customHeight="1" x14ac:dyDescent="0.3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spans="1:27" ht="20.25" customHeight="1" x14ac:dyDescent="0.3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spans="1:27" ht="20.25" customHeight="1" x14ac:dyDescent="0.3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spans="1:27" ht="20.25" customHeight="1" x14ac:dyDescent="0.3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spans="1:27" ht="20.25" customHeight="1" x14ac:dyDescent="0.3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spans="1:27" ht="20.25" customHeight="1" x14ac:dyDescent="0.3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spans="1:27" ht="20.25" customHeight="1" x14ac:dyDescent="0.3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spans="1:27" ht="20.25" customHeight="1" x14ac:dyDescent="0.3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spans="1:27" ht="20.25" customHeight="1" x14ac:dyDescent="0.3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spans="1:27" ht="20.25" customHeight="1" x14ac:dyDescent="0.3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spans="1:27" ht="20.25" customHeight="1" x14ac:dyDescent="0.3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spans="1:27" ht="20.25" customHeight="1" x14ac:dyDescent="0.3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spans="1:27" ht="20.25" customHeight="1" x14ac:dyDescent="0.3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spans="1:27" ht="20.25" customHeight="1" x14ac:dyDescent="0.3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spans="1:27" ht="20.25" customHeight="1" x14ac:dyDescent="0.3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</sheetData>
  <mergeCells count="30">
    <mergeCell ref="A1:C1"/>
    <mergeCell ref="A2:M2"/>
    <mergeCell ref="A3:M3"/>
    <mergeCell ref="F13:H13"/>
    <mergeCell ref="F14:H14"/>
    <mergeCell ref="E14:E15"/>
    <mergeCell ref="D14:D15"/>
    <mergeCell ref="I14:I15"/>
    <mergeCell ref="J14:J15"/>
    <mergeCell ref="K14:K15"/>
    <mergeCell ref="L14:L15"/>
    <mergeCell ref="F15:H15"/>
    <mergeCell ref="A16:B16"/>
    <mergeCell ref="A17:B17"/>
    <mergeCell ref="A18:B18"/>
    <mergeCell ref="A19:B19"/>
    <mergeCell ref="A20:B20"/>
    <mergeCell ref="A21:B21"/>
    <mergeCell ref="A22:B22"/>
    <mergeCell ref="A23:B23"/>
    <mergeCell ref="A32:B32"/>
    <mergeCell ref="A33:C33"/>
    <mergeCell ref="A61:M61"/>
    <mergeCell ref="A25:B25"/>
    <mergeCell ref="A26:B26"/>
    <mergeCell ref="A27:B27"/>
    <mergeCell ref="A28:B28"/>
    <mergeCell ref="A29:B29"/>
    <mergeCell ref="A30:B30"/>
    <mergeCell ref="A31:B31"/>
  </mergeCells>
  <printOptions horizontalCentered="1"/>
  <pageMargins left="0.25" right="0.25" top="0.25" bottom="0.25" header="0" footer="0"/>
  <pageSetup orientation="landscape" r:id="rId1"/>
  <headerFooter>
    <oddFooter>&amp;R&amp;F.xls</oddFooter>
  </headerFooter>
  <rowBreaks count="1" manualBreakCount="1">
    <brk id="5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99"/>
  <sheetViews>
    <sheetView topLeftCell="A2" zoomScale="60" zoomScaleNormal="60" workbookViewId="0">
      <selection activeCell="K39" sqref="K39"/>
    </sheetView>
  </sheetViews>
  <sheetFormatPr defaultColWidth="12.5703125" defaultRowHeight="15" customHeight="1" x14ac:dyDescent="0.35"/>
  <cols>
    <col min="1" max="1" width="25.7109375" style="31" customWidth="1"/>
    <col min="2" max="2" width="35.7109375" style="31" customWidth="1"/>
    <col min="3" max="3" width="22.140625" style="31" customWidth="1"/>
    <col min="4" max="5" width="36.7109375" style="31" customWidth="1"/>
    <col min="6" max="7" width="33.7109375" style="31" customWidth="1"/>
    <col min="8" max="8" width="39.42578125" style="31" bestFit="1" customWidth="1"/>
    <col min="9" max="9" width="38.28515625" style="31" customWidth="1"/>
    <col min="10" max="13" width="33.7109375" style="31" customWidth="1"/>
    <col min="14" max="14" width="30.28515625" style="31" customWidth="1"/>
    <col min="15" max="15" width="22.42578125" style="31" customWidth="1"/>
    <col min="16" max="27" width="9.140625" style="31" customWidth="1"/>
    <col min="28" max="16384" width="12.5703125" style="31"/>
  </cols>
  <sheetData>
    <row r="1" spans="1:27" ht="20.25" customHeight="1" x14ac:dyDescent="0.35">
      <c r="A1" s="346" t="s">
        <v>0</v>
      </c>
      <c r="B1" s="345"/>
      <c r="C1" s="345"/>
      <c r="D1" s="28"/>
      <c r="E1" s="28"/>
      <c r="F1" s="29"/>
      <c r="G1" s="29"/>
      <c r="H1" s="28"/>
      <c r="I1" s="28"/>
      <c r="J1" s="28"/>
      <c r="K1" s="28"/>
      <c r="L1" s="28"/>
      <c r="M1" s="28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20.25" customHeight="1" x14ac:dyDescent="0.35">
      <c r="A2" s="347" t="s">
        <v>176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28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0.25" customHeight="1" x14ac:dyDescent="0.35">
      <c r="A3" s="348" t="s">
        <v>177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28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20.25" customHeight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20.25" customHeight="1" x14ac:dyDescent="0.35">
      <c r="A5" s="30"/>
      <c r="B5" s="30"/>
      <c r="C5" s="30"/>
      <c r="D5" s="30"/>
      <c r="E5" s="30"/>
      <c r="F5" s="30"/>
      <c r="G5" s="30"/>
      <c r="H5" s="33" t="s">
        <v>5</v>
      </c>
      <c r="I5" s="129">
        <f>Overall!$J$6</f>
        <v>0</v>
      </c>
      <c r="J5" s="34"/>
      <c r="K5" s="30"/>
      <c r="L5" s="14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0.25" customHeight="1" x14ac:dyDescent="0.35">
      <c r="A6" s="30"/>
      <c r="B6" s="30"/>
      <c r="C6" s="30"/>
      <c r="D6" s="30"/>
      <c r="E6" s="30"/>
      <c r="F6" s="30"/>
      <c r="G6" s="30"/>
      <c r="H6" s="33" t="s">
        <v>4</v>
      </c>
      <c r="I6" s="141" t="str">
        <f>Overall!$J$5</f>
        <v>T32-CA000295-20</v>
      </c>
      <c r="J6" s="142"/>
      <c r="K6" s="30"/>
      <c r="L6" s="143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0.25" customHeight="1" x14ac:dyDescent="0.35">
      <c r="A7" s="37"/>
      <c r="B7" s="37"/>
      <c r="C7" s="37"/>
      <c r="D7" s="37"/>
      <c r="E7" s="37"/>
      <c r="F7" s="33"/>
      <c r="G7" s="33"/>
      <c r="H7" s="144" t="s">
        <v>87</v>
      </c>
      <c r="I7" s="210"/>
      <c r="J7" s="142"/>
      <c r="K7" s="33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20.25" customHeight="1" x14ac:dyDescent="0.35">
      <c r="A8" s="37"/>
      <c r="B8" s="37"/>
      <c r="C8" s="37"/>
      <c r="D8" s="37"/>
      <c r="E8" s="37"/>
      <c r="F8" s="33"/>
      <c r="G8" s="33"/>
      <c r="H8" s="33" t="s">
        <v>7</v>
      </c>
      <c r="I8" s="141" t="str">
        <f>Overall!$J$7</f>
        <v>Smith</v>
      </c>
      <c r="J8" s="29"/>
      <c r="K8" s="30"/>
      <c r="L8" s="38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20.25" customHeight="1" x14ac:dyDescent="0.35">
      <c r="A9" s="41"/>
      <c r="B9" s="41"/>
      <c r="C9" s="42"/>
      <c r="D9" s="37"/>
      <c r="E9" s="37"/>
      <c r="F9" s="37"/>
      <c r="G9" s="37"/>
      <c r="H9" s="33"/>
      <c r="I9" s="33"/>
      <c r="J9" s="29"/>
      <c r="K9" s="37"/>
      <c r="L9" s="37"/>
      <c r="M9" s="37"/>
      <c r="N9" s="37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0.25" customHeight="1" x14ac:dyDescent="0.35">
      <c r="A10" s="40" t="s">
        <v>154</v>
      </c>
      <c r="B10" s="34"/>
      <c r="C10" s="42"/>
      <c r="D10" s="37"/>
      <c r="E10" s="37"/>
      <c r="F10" s="37"/>
      <c r="G10" s="37"/>
      <c r="H10" s="37"/>
      <c r="I10" s="37"/>
      <c r="J10" s="43"/>
      <c r="K10" s="37"/>
      <c r="L10" s="37"/>
      <c r="M10" s="37"/>
      <c r="N10" s="37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20.25" customHeight="1" x14ac:dyDescent="0.35">
      <c r="A11" s="34"/>
      <c r="B11" s="41"/>
      <c r="C11" s="3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20.25" customHeight="1" x14ac:dyDescent="0.35">
      <c r="A12" s="45"/>
      <c r="B12" s="45"/>
      <c r="C12" s="4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20.25" customHeight="1" x14ac:dyDescent="0.35">
      <c r="A13" s="46"/>
      <c r="B13" s="47"/>
      <c r="C13" s="48"/>
      <c r="D13" s="49" t="s">
        <v>15</v>
      </c>
      <c r="E13" s="49" t="s">
        <v>16</v>
      </c>
      <c r="F13" s="369" t="s">
        <v>17</v>
      </c>
      <c r="G13" s="369"/>
      <c r="H13" s="358"/>
      <c r="I13" s="49" t="s">
        <v>17</v>
      </c>
      <c r="J13" s="221" t="s">
        <v>18</v>
      </c>
      <c r="K13" s="51" t="s">
        <v>20</v>
      </c>
      <c r="L13" s="51" t="s">
        <v>89</v>
      </c>
      <c r="M13" s="180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20.25" customHeight="1" x14ac:dyDescent="0.35">
      <c r="A14" s="52"/>
      <c r="B14" s="53"/>
      <c r="C14" s="38"/>
      <c r="D14" s="341" t="s">
        <v>21</v>
      </c>
      <c r="E14" s="341" t="s">
        <v>22</v>
      </c>
      <c r="F14" s="350" t="s">
        <v>23</v>
      </c>
      <c r="G14" s="350"/>
      <c r="H14" s="358"/>
      <c r="I14" s="341" t="s">
        <v>24</v>
      </c>
      <c r="J14" s="370" t="s">
        <v>90</v>
      </c>
      <c r="K14" s="354" t="s">
        <v>25</v>
      </c>
      <c r="L14" s="354" t="s">
        <v>26</v>
      </c>
      <c r="M14" s="55" t="s">
        <v>27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ht="49.5" customHeight="1" x14ac:dyDescent="0.35">
      <c r="A15" s="56"/>
      <c r="B15" s="30"/>
      <c r="C15" s="30"/>
      <c r="D15" s="342"/>
      <c r="E15" s="342"/>
      <c r="F15" s="335" t="s">
        <v>28</v>
      </c>
      <c r="G15" s="335"/>
      <c r="H15" s="358"/>
      <c r="I15" s="342"/>
      <c r="J15" s="371"/>
      <c r="K15" s="356"/>
      <c r="L15" s="356"/>
      <c r="M15" s="5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20.25" customHeight="1" x14ac:dyDescent="0.35">
      <c r="A16" s="336" t="s">
        <v>29</v>
      </c>
      <c r="B16" s="334"/>
      <c r="C16" s="58" t="s">
        <v>91</v>
      </c>
      <c r="D16" s="59" t="s">
        <v>31</v>
      </c>
      <c r="E16" s="59"/>
      <c r="F16" s="60"/>
      <c r="G16" s="250"/>
      <c r="H16" s="213"/>
      <c r="I16" s="59"/>
      <c r="J16" s="60"/>
      <c r="K16" s="61"/>
      <c r="L16" s="61"/>
      <c r="M16" s="6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20.25" customHeight="1" x14ac:dyDescent="0.35">
      <c r="A17" s="336"/>
      <c r="B17" s="334"/>
      <c r="C17" s="62"/>
      <c r="D17" s="145">
        <f>Overall!J8</f>
        <v>45838</v>
      </c>
      <c r="E17" s="145"/>
      <c r="F17" s="146" t="s">
        <v>156</v>
      </c>
      <c r="G17" s="62" t="s">
        <v>92</v>
      </c>
      <c r="H17" s="62" t="s">
        <v>94</v>
      </c>
      <c r="I17" s="234" t="s">
        <v>33</v>
      </c>
      <c r="J17" s="181" t="s">
        <v>96</v>
      </c>
      <c r="K17" s="55" t="s">
        <v>34</v>
      </c>
      <c r="L17" s="55"/>
      <c r="M17" s="55" t="s">
        <v>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20.25" customHeight="1" thickBot="1" x14ac:dyDescent="0.4">
      <c r="A18" s="337"/>
      <c r="B18" s="338"/>
      <c r="C18" s="65"/>
      <c r="D18" s="66"/>
      <c r="E18" s="66"/>
      <c r="F18" s="147"/>
      <c r="G18" s="219"/>
      <c r="H18" s="219"/>
      <c r="I18" s="235">
        <f>Overall!I20</f>
        <v>0</v>
      </c>
      <c r="J18" s="226"/>
      <c r="K18" s="70" t="s">
        <v>35</v>
      </c>
      <c r="L18" s="71"/>
      <c r="M18" s="70" t="s">
        <v>97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20.25" customHeight="1" thickTop="1" x14ac:dyDescent="0.35">
      <c r="A19" s="339" t="s">
        <v>37</v>
      </c>
      <c r="B19" s="340"/>
      <c r="C19" s="72" t="s">
        <v>38</v>
      </c>
      <c r="D19" s="198">
        <v>0</v>
      </c>
      <c r="E19" s="212">
        <v>0</v>
      </c>
      <c r="F19" s="76">
        <v>0</v>
      </c>
      <c r="G19" s="214">
        <v>0</v>
      </c>
      <c r="H19" s="214">
        <v>0</v>
      </c>
      <c r="I19" s="240">
        <v>0</v>
      </c>
      <c r="J19" s="243"/>
      <c r="K19" s="77">
        <f t="shared" ref="K19:K32" si="0">SUM(D19:I19)</f>
        <v>0</v>
      </c>
      <c r="L19" s="77">
        <v>0</v>
      </c>
      <c r="M19" s="77">
        <f t="shared" ref="M19:M28" si="1">K19+L19</f>
        <v>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20.25" customHeight="1" x14ac:dyDescent="0.35">
      <c r="A20" s="333" t="s">
        <v>39</v>
      </c>
      <c r="B20" s="334"/>
      <c r="C20" s="78" t="s">
        <v>40</v>
      </c>
      <c r="D20" s="199">
        <v>0</v>
      </c>
      <c r="E20" s="199">
        <v>0</v>
      </c>
      <c r="F20" s="82">
        <v>0</v>
      </c>
      <c r="G20" s="215">
        <v>0</v>
      </c>
      <c r="H20" s="215">
        <v>0</v>
      </c>
      <c r="I20" s="241">
        <v>0</v>
      </c>
      <c r="J20" s="244"/>
      <c r="K20" s="79">
        <f t="shared" si="0"/>
        <v>0</v>
      </c>
      <c r="L20" s="79">
        <v>0</v>
      </c>
      <c r="M20" s="79">
        <f t="shared" si="1"/>
        <v>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20.25" customHeight="1" x14ac:dyDescent="0.35">
      <c r="A21" s="333" t="s">
        <v>178</v>
      </c>
      <c r="B21" s="334"/>
      <c r="C21" s="78" t="s">
        <v>179</v>
      </c>
      <c r="D21" s="199">
        <v>69952.320000000007</v>
      </c>
      <c r="E21" s="199">
        <v>0</v>
      </c>
      <c r="F21" s="82">
        <v>0</v>
      </c>
      <c r="G21" s="215">
        <f>-Stipends!G21</f>
        <v>0</v>
      </c>
      <c r="H21" s="215">
        <f>-'Child Care'!H21</f>
        <v>0</v>
      </c>
      <c r="I21" s="241">
        <v>0</v>
      </c>
      <c r="J21" s="244"/>
      <c r="K21" s="79">
        <f t="shared" si="0"/>
        <v>69952.320000000007</v>
      </c>
      <c r="L21" s="305">
        <f>'encumbrance wkst'!G21</f>
        <v>4465</v>
      </c>
      <c r="M21" s="79">
        <f t="shared" si="1"/>
        <v>74417.320000000007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20.25" customHeight="1" x14ac:dyDescent="0.35">
      <c r="A22" s="333" t="s">
        <v>43</v>
      </c>
      <c r="B22" s="334"/>
      <c r="C22" s="78" t="s">
        <v>44</v>
      </c>
      <c r="D22" s="199">
        <v>0</v>
      </c>
      <c r="E22" s="199">
        <v>0</v>
      </c>
      <c r="F22" s="82">
        <v>0</v>
      </c>
      <c r="G22" s="215">
        <f>-D22-E22</f>
        <v>0</v>
      </c>
      <c r="H22" s="215">
        <f>0</f>
        <v>0</v>
      </c>
      <c r="I22" s="241">
        <v>0</v>
      </c>
      <c r="J22" s="244"/>
      <c r="K22" s="79">
        <f t="shared" si="0"/>
        <v>0</v>
      </c>
      <c r="L22" s="79">
        <v>0</v>
      </c>
      <c r="M22" s="79">
        <f t="shared" si="1"/>
        <v>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20.25" customHeight="1" x14ac:dyDescent="0.35">
      <c r="A23" s="333" t="s">
        <v>180</v>
      </c>
      <c r="B23" s="334"/>
      <c r="C23" s="78" t="s">
        <v>46</v>
      </c>
      <c r="D23" s="199">
        <v>0</v>
      </c>
      <c r="E23" s="199">
        <v>0</v>
      </c>
      <c r="F23" s="82">
        <v>0</v>
      </c>
      <c r="G23" s="215">
        <v>0</v>
      </c>
      <c r="H23" s="215">
        <v>0</v>
      </c>
      <c r="I23" s="241">
        <v>0</v>
      </c>
      <c r="J23" s="244"/>
      <c r="K23" s="79">
        <f t="shared" si="0"/>
        <v>0</v>
      </c>
      <c r="L23" s="79">
        <v>0</v>
      </c>
      <c r="M23" s="79">
        <f t="shared" si="1"/>
        <v>0</v>
      </c>
      <c r="N23" s="30"/>
      <c r="O23" s="28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0.25" customHeight="1" x14ac:dyDescent="0.35">
      <c r="A24" s="164" t="s">
        <v>47</v>
      </c>
      <c r="B24" s="164"/>
      <c r="C24" s="78" t="s">
        <v>48</v>
      </c>
      <c r="D24" s="199">
        <v>0</v>
      </c>
      <c r="E24" s="199">
        <v>0</v>
      </c>
      <c r="F24" s="82">
        <v>0</v>
      </c>
      <c r="G24" s="215">
        <v>0</v>
      </c>
      <c r="H24" s="215">
        <v>0</v>
      </c>
      <c r="I24" s="241">
        <v>0</v>
      </c>
      <c r="J24" s="244"/>
      <c r="K24" s="79">
        <f t="shared" si="0"/>
        <v>0</v>
      </c>
      <c r="L24" s="79">
        <v>0</v>
      </c>
      <c r="M24" s="79">
        <f t="shared" si="1"/>
        <v>0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20.25" customHeight="1" x14ac:dyDescent="0.35">
      <c r="A25" s="333" t="s">
        <v>49</v>
      </c>
      <c r="B25" s="334"/>
      <c r="C25" s="78">
        <v>163003</v>
      </c>
      <c r="D25" s="199">
        <v>0</v>
      </c>
      <c r="E25" s="199">
        <v>0</v>
      </c>
      <c r="F25" s="82">
        <v>0</v>
      </c>
      <c r="G25" s="215">
        <v>0</v>
      </c>
      <c r="H25" s="215">
        <v>0</v>
      </c>
      <c r="I25" s="241">
        <v>0</v>
      </c>
      <c r="J25" s="244"/>
      <c r="K25" s="79">
        <f t="shared" si="0"/>
        <v>0</v>
      </c>
      <c r="L25" s="79">
        <v>0</v>
      </c>
      <c r="M25" s="79">
        <f t="shared" si="1"/>
        <v>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20.25" customHeight="1" x14ac:dyDescent="0.35">
      <c r="A26" s="333" t="s">
        <v>50</v>
      </c>
      <c r="B26" s="334"/>
      <c r="C26" s="78" t="s">
        <v>51</v>
      </c>
      <c r="D26" s="199">
        <v>0</v>
      </c>
      <c r="E26" s="199">
        <v>0</v>
      </c>
      <c r="F26" s="82">
        <v>0</v>
      </c>
      <c r="G26" s="215">
        <v>0</v>
      </c>
      <c r="H26" s="215">
        <v>0</v>
      </c>
      <c r="I26" s="241">
        <v>0</v>
      </c>
      <c r="J26" s="244"/>
      <c r="K26" s="79">
        <f t="shared" si="0"/>
        <v>0</v>
      </c>
      <c r="L26" s="79">
        <v>0</v>
      </c>
      <c r="M26" s="79">
        <f t="shared" si="1"/>
        <v>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20.25" customHeight="1" x14ac:dyDescent="0.35">
      <c r="A27" s="333" t="s">
        <v>52</v>
      </c>
      <c r="B27" s="334"/>
      <c r="C27" s="78" t="s">
        <v>53</v>
      </c>
      <c r="D27" s="199">
        <v>0</v>
      </c>
      <c r="E27" s="199">
        <v>0</v>
      </c>
      <c r="F27" s="82">
        <v>0</v>
      </c>
      <c r="G27" s="215">
        <v>0</v>
      </c>
      <c r="H27" s="215">
        <v>0</v>
      </c>
      <c r="I27" s="241">
        <v>0</v>
      </c>
      <c r="J27" s="244"/>
      <c r="K27" s="79">
        <f t="shared" si="0"/>
        <v>0</v>
      </c>
      <c r="L27" s="79">
        <v>0</v>
      </c>
      <c r="M27" s="79">
        <f t="shared" si="1"/>
        <v>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20.25" customHeight="1" thickBot="1" x14ac:dyDescent="0.4">
      <c r="A28" s="366" t="s">
        <v>55</v>
      </c>
      <c r="B28" s="367"/>
      <c r="C28" s="83">
        <v>508108</v>
      </c>
      <c r="D28" s="205">
        <v>0</v>
      </c>
      <c r="E28" s="205">
        <v>0</v>
      </c>
      <c r="F28" s="182">
        <v>0</v>
      </c>
      <c r="G28" s="239">
        <f>-(Stipends!G28)</f>
        <v>0</v>
      </c>
      <c r="H28" s="239">
        <f>-'Child Care'!H29</f>
        <v>0</v>
      </c>
      <c r="I28" s="242">
        <v>0</v>
      </c>
      <c r="J28" s="245"/>
      <c r="K28" s="85">
        <f t="shared" si="0"/>
        <v>0</v>
      </c>
      <c r="L28" s="85">
        <v>0</v>
      </c>
      <c r="M28" s="85">
        <f t="shared" si="1"/>
        <v>0</v>
      </c>
      <c r="N28" s="30"/>
      <c r="O28" s="28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20.25" customHeight="1" thickTop="1" thickBot="1" x14ac:dyDescent="0.4">
      <c r="A29" s="359" t="s">
        <v>57</v>
      </c>
      <c r="B29" s="340"/>
      <c r="C29" s="93"/>
      <c r="D29" s="193">
        <f t="shared" ref="D29:I29" si="2">SUM(D19:D28)</f>
        <v>69952.320000000007</v>
      </c>
      <c r="E29" s="193">
        <f t="shared" si="2"/>
        <v>0</v>
      </c>
      <c r="F29" s="74">
        <f t="shared" si="2"/>
        <v>0</v>
      </c>
      <c r="G29" s="217">
        <f t="shared" si="2"/>
        <v>0</v>
      </c>
      <c r="H29" s="217">
        <f t="shared" si="2"/>
        <v>0</v>
      </c>
      <c r="I29" s="217">
        <f t="shared" si="2"/>
        <v>0</v>
      </c>
      <c r="J29" s="74"/>
      <c r="K29" s="95">
        <f>SUM(K19:K28)</f>
        <v>69952.320000000007</v>
      </c>
      <c r="L29" s="95">
        <f>SUM(L19:L28)</f>
        <v>4465</v>
      </c>
      <c r="M29" s="95">
        <f t="shared" ref="M29" si="3">SUM(M19:M28)</f>
        <v>74417.320000000007</v>
      </c>
      <c r="N29" s="30"/>
      <c r="O29" s="86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20.25" customHeight="1" thickTop="1" thickBot="1" x14ac:dyDescent="0.4">
      <c r="A30" s="360" t="s">
        <v>58</v>
      </c>
      <c r="B30" s="334"/>
      <c r="C30" s="72" t="s">
        <v>59</v>
      </c>
      <c r="D30" s="199">
        <v>0</v>
      </c>
      <c r="E30" s="212"/>
      <c r="F30" s="214">
        <f>(F29-F21-F25-F28)*0.08</f>
        <v>0</v>
      </c>
      <c r="G30" s="214">
        <f>(G29-G21-G25-G28)*0.08</f>
        <v>0</v>
      </c>
      <c r="H30" s="214">
        <f>(H29-H21-H25-H28)*0.08</f>
        <v>0</v>
      </c>
      <c r="I30" s="263">
        <f>(I29-I21-I25-I28)*0.08</f>
        <v>0</v>
      </c>
      <c r="J30" s="76"/>
      <c r="K30" s="77">
        <f>SUM(D30:I30)</f>
        <v>0</v>
      </c>
      <c r="L30" s="77">
        <f>(L29-L21-L25-L28)*0.08</f>
        <v>0</v>
      </c>
      <c r="M30" s="79">
        <f t="shared" ref="M30:M32" si="4">K30+L30</f>
        <v>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20.25" customHeight="1" x14ac:dyDescent="0.35">
      <c r="A31" s="360" t="s">
        <v>60</v>
      </c>
      <c r="B31" s="334"/>
      <c r="C31" s="78" t="s">
        <v>61</v>
      </c>
      <c r="D31" s="149">
        <v>0</v>
      </c>
      <c r="E31" s="149"/>
      <c r="F31" s="82"/>
      <c r="G31" s="100"/>
      <c r="H31" s="215"/>
      <c r="I31" s="228"/>
      <c r="J31" s="82"/>
      <c r="K31" s="77">
        <f t="shared" si="0"/>
        <v>0</v>
      </c>
      <c r="L31" s="79"/>
      <c r="M31" s="79">
        <f t="shared" si="4"/>
        <v>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20.25" customHeight="1" thickBot="1" x14ac:dyDescent="0.4">
      <c r="A32" s="361" t="s">
        <v>62</v>
      </c>
      <c r="B32" s="338"/>
      <c r="C32" s="150" t="s">
        <v>63</v>
      </c>
      <c r="D32" s="151">
        <v>0</v>
      </c>
      <c r="E32" s="151"/>
      <c r="F32" s="89"/>
      <c r="G32" s="105"/>
      <c r="H32" s="216"/>
      <c r="I32" s="231"/>
      <c r="J32" s="89"/>
      <c r="K32" s="90">
        <f t="shared" si="0"/>
        <v>0</v>
      </c>
      <c r="L32" s="90"/>
      <c r="M32" s="90">
        <f t="shared" si="4"/>
        <v>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20.25" customHeight="1" thickTop="1" thickBot="1" x14ac:dyDescent="0.4">
      <c r="A33" s="362" t="s">
        <v>64</v>
      </c>
      <c r="B33" s="363"/>
      <c r="C33" s="368"/>
      <c r="D33" s="152">
        <f>SUM(D29:D32)</f>
        <v>69952.320000000007</v>
      </c>
      <c r="E33" s="152">
        <f t="shared" ref="E33:I33" si="5">SUM(E29:E32)</f>
        <v>0</v>
      </c>
      <c r="F33" s="111">
        <f t="shared" si="5"/>
        <v>0</v>
      </c>
      <c r="G33" s="111">
        <f t="shared" si="5"/>
        <v>0</v>
      </c>
      <c r="H33" s="218">
        <f t="shared" si="5"/>
        <v>0</v>
      </c>
      <c r="I33" s="233">
        <f t="shared" si="5"/>
        <v>0</v>
      </c>
      <c r="J33" s="111"/>
      <c r="K33" s="112">
        <f>SUM(D33:I33)</f>
        <v>69952.320000000007</v>
      </c>
      <c r="L33" s="112">
        <f t="shared" ref="L33:M33" si="6">SUM(L29:L32)</f>
        <v>4465</v>
      </c>
      <c r="M33" s="112">
        <f t="shared" si="6"/>
        <v>74417.320000000007</v>
      </c>
      <c r="N33" s="30"/>
      <c r="O33" s="86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20.25" customHeight="1" thickTop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114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20.25" customHeight="1" x14ac:dyDescent="0.35">
      <c r="A35" s="183" t="s">
        <v>157</v>
      </c>
      <c r="B35" s="183"/>
      <c r="C35" s="30"/>
      <c r="D35" s="30"/>
      <c r="E35" s="30"/>
      <c r="F35" s="30"/>
      <c r="G35" s="30"/>
      <c r="H35" s="30"/>
      <c r="I35" s="30"/>
      <c r="J35" s="30"/>
      <c r="K35" s="38">
        <f>SUM(D35:I35)</f>
        <v>0</v>
      </c>
      <c r="L35" s="117" t="s">
        <v>103</v>
      </c>
      <c r="M35" s="201">
        <v>72824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20.25" customHeight="1" thickBot="1" x14ac:dyDescent="0.4">
      <c r="A36" s="184" t="s">
        <v>181</v>
      </c>
      <c r="B36" s="183" t="s">
        <v>182</v>
      </c>
      <c r="C36" s="165" t="s">
        <v>183</v>
      </c>
      <c r="D36" s="30"/>
      <c r="E36" s="30"/>
      <c r="F36" s="30"/>
      <c r="G36" s="30"/>
      <c r="H36" s="30"/>
      <c r="I36" s="30"/>
      <c r="J36" s="30"/>
      <c r="K36" s="30"/>
      <c r="L36" s="117" t="s">
        <v>104</v>
      </c>
      <c r="M36" s="121">
        <f>M35-M33</f>
        <v>-1593.320000000007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20.25" customHeight="1" x14ac:dyDescent="0.35">
      <c r="A37" s="184" t="s">
        <v>46</v>
      </c>
      <c r="B37" s="183" t="s">
        <v>184</v>
      </c>
      <c r="C37" s="165" t="s">
        <v>185</v>
      </c>
      <c r="D37" s="30"/>
      <c r="E37" s="30"/>
      <c r="F37" s="30"/>
      <c r="G37" s="30"/>
      <c r="H37" s="30"/>
      <c r="I37" s="310"/>
      <c r="J37" s="30"/>
      <c r="K37" s="117"/>
      <c r="L37" s="117" t="s">
        <v>105</v>
      </c>
      <c r="M37" s="121">
        <v>0</v>
      </c>
      <c r="N37" s="122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20.25" customHeight="1" thickBot="1" x14ac:dyDescent="0.4">
      <c r="C38" s="185" t="s">
        <v>186</v>
      </c>
      <c r="D38" s="165"/>
      <c r="E38" s="165"/>
      <c r="F38" s="135"/>
      <c r="G38" s="135"/>
      <c r="H38" s="135"/>
      <c r="I38" s="311"/>
      <c r="J38" s="30"/>
      <c r="K38" s="117"/>
      <c r="L38" s="117" t="s">
        <v>106</v>
      </c>
      <c r="M38" s="121">
        <f>M36-M37</f>
        <v>-1593.320000000007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20.25" customHeight="1" x14ac:dyDescent="0.35">
      <c r="B39" s="184" t="s">
        <v>187</v>
      </c>
      <c r="C39" s="165" t="s">
        <v>188</v>
      </c>
      <c r="D39" s="125"/>
      <c r="E39" s="125"/>
      <c r="F39" s="30"/>
      <c r="G39" s="30"/>
      <c r="H39" s="30"/>
      <c r="I39" s="30"/>
      <c r="J39" s="30"/>
      <c r="K39" s="117"/>
      <c r="L39" s="117"/>
      <c r="M39" s="124"/>
      <c r="N39" s="3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20.25" customHeight="1" x14ac:dyDescent="0.35">
      <c r="A40" s="123"/>
      <c r="B40" s="42"/>
      <c r="C40" s="3" t="s">
        <v>189</v>
      </c>
      <c r="D40" s="30"/>
      <c r="E40" s="30"/>
      <c r="F40" s="30"/>
      <c r="G40" s="30"/>
      <c r="H40" s="30"/>
      <c r="I40" s="30"/>
      <c r="J40" s="3"/>
      <c r="K40" s="117"/>
      <c r="L40" s="117"/>
      <c r="M40" s="3"/>
      <c r="N40" s="3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20.25" customHeight="1" x14ac:dyDescent="0.35">
      <c r="A41" s="33"/>
      <c r="B41" s="34"/>
      <c r="C41" s="30"/>
      <c r="D41" s="3"/>
      <c r="E41" s="3"/>
      <c r="F41" s="30"/>
      <c r="G41" s="30"/>
      <c r="H41" s="30"/>
      <c r="I41" s="30"/>
      <c r="J41" s="3"/>
      <c r="K41" s="3"/>
      <c r="L41" s="117"/>
      <c r="M41" s="3"/>
      <c r="N41" s="3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20.25" customHeight="1" x14ac:dyDescent="0.35">
      <c r="A42" s="30"/>
      <c r="B42" s="30"/>
      <c r="C42" s="30"/>
      <c r="D42" s="30"/>
      <c r="E42" s="30"/>
      <c r="F42" s="3"/>
      <c r="G42" s="3"/>
      <c r="H42" s="3"/>
      <c r="I42" s="3"/>
      <c r="J42" s="3"/>
      <c r="K42" s="3"/>
      <c r="L42" s="3"/>
      <c r="M42" s="3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20.25" customHeight="1" x14ac:dyDescent="0.35">
      <c r="A43" s="126" t="s">
        <v>76</v>
      </c>
      <c r="B43" s="41"/>
      <c r="C43" s="41"/>
      <c r="D43" s="3"/>
      <c r="E43" s="3"/>
      <c r="F43" s="3"/>
      <c r="G43" s="3"/>
      <c r="H43" s="3"/>
      <c r="I43" s="3"/>
      <c r="J43" s="3"/>
      <c r="K43" s="3"/>
      <c r="L43" s="3"/>
      <c r="M43" s="3"/>
      <c r="N43" s="34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20.25" customHeight="1" x14ac:dyDescent="0.35">
      <c r="A44" s="41" t="s">
        <v>77</v>
      </c>
      <c r="B44" s="41"/>
      <c r="C44" s="41"/>
      <c r="D44" s="3"/>
      <c r="E44" s="3"/>
      <c r="F44" s="3"/>
      <c r="G44" s="3"/>
      <c r="H44" s="3"/>
      <c r="I44" s="3"/>
      <c r="J44" s="37"/>
      <c r="K44" s="37"/>
      <c r="L44" s="37"/>
      <c r="M44" s="37"/>
      <c r="N44" s="3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ht="20.25" customHeight="1" x14ac:dyDescent="0.35">
      <c r="A45" s="41" t="s">
        <v>78</v>
      </c>
      <c r="B45" s="41"/>
      <c r="C45" s="42"/>
      <c r="D45" s="30"/>
      <c r="E45" s="30"/>
      <c r="F45" s="37"/>
      <c r="G45" s="37"/>
      <c r="H45" s="37"/>
      <c r="I45" s="37"/>
      <c r="J45" s="30"/>
      <c r="K45" s="37"/>
      <c r="L45" s="37"/>
      <c r="M45" s="37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20.25" customHeight="1" x14ac:dyDescent="0.35">
      <c r="A46" s="30"/>
      <c r="B46" s="41"/>
      <c r="C46" s="3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ht="20.25" customHeight="1" x14ac:dyDescent="0.35">
      <c r="A47" s="41" t="s">
        <v>79</v>
      </c>
      <c r="B47" s="42"/>
      <c r="C47" s="30"/>
      <c r="D47" s="30"/>
      <c r="E47" s="30"/>
      <c r="F47" s="30"/>
      <c r="G47" s="30"/>
      <c r="H47" s="30"/>
      <c r="I47" s="30"/>
      <c r="J47" s="33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20.25" customHeight="1" x14ac:dyDescent="0.35">
      <c r="A48" s="41"/>
      <c r="B48" s="42"/>
      <c r="C48" s="30"/>
      <c r="D48" s="30"/>
      <c r="E48" s="30"/>
      <c r="F48" s="30"/>
      <c r="G48" s="30"/>
      <c r="H48" s="30"/>
      <c r="I48" s="30"/>
      <c r="J48" s="33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20.25" customHeight="1" x14ac:dyDescent="0.35">
      <c r="A49" s="128" t="s">
        <v>80</v>
      </c>
      <c r="B49" s="129"/>
      <c r="C49" s="129"/>
      <c r="D49" s="128" t="s">
        <v>190</v>
      </c>
      <c r="E49" s="128"/>
      <c r="F49" s="186"/>
      <c r="G49" s="249"/>
      <c r="I49" s="33" t="s">
        <v>81</v>
      </c>
      <c r="J49" s="131"/>
      <c r="K49" s="131"/>
      <c r="L49" s="37"/>
      <c r="M49" s="3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20.25" customHeight="1" x14ac:dyDescent="0.35">
      <c r="A50" s="128" t="s">
        <v>82</v>
      </c>
      <c r="B50" s="132"/>
      <c r="C50" s="132"/>
      <c r="D50" s="30"/>
      <c r="E50" s="30"/>
      <c r="F50" s="30"/>
      <c r="G50" s="30"/>
      <c r="H50" s="30"/>
      <c r="I50" s="33" t="s">
        <v>82</v>
      </c>
      <c r="J50" s="133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30" customHeight="1" x14ac:dyDescent="0.35">
      <c r="A51" s="128" t="s">
        <v>83</v>
      </c>
      <c r="B51" s="132"/>
      <c r="C51" s="132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30" customHeight="1" x14ac:dyDescent="0.3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30" customHeight="1" x14ac:dyDescent="0.35">
      <c r="A53" s="34" t="s">
        <v>84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7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30" customHeight="1" x14ac:dyDescent="0.35">
      <c r="A54" s="34" t="s">
        <v>85</v>
      </c>
      <c r="B54" s="34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7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30" customHeight="1" x14ac:dyDescent="0.35">
      <c r="A55" s="135"/>
      <c r="B55" s="136"/>
      <c r="C55" s="42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7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30" customHeight="1" x14ac:dyDescent="0.35">
      <c r="A56" s="344"/>
      <c r="B56" s="345"/>
      <c r="C56" s="345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7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30" customHeight="1" x14ac:dyDescent="0.3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37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30" customHeight="1" x14ac:dyDescent="0.35">
      <c r="A58" s="135"/>
      <c r="B58" s="136"/>
      <c r="C58" s="42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7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30" customHeight="1" x14ac:dyDescent="0.35">
      <c r="A59" s="135"/>
      <c r="B59" s="135"/>
      <c r="C59" s="42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7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30" customHeight="1" x14ac:dyDescent="0.35">
      <c r="A60" s="135"/>
      <c r="B60" s="135"/>
      <c r="C60" s="42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7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30" customHeight="1" x14ac:dyDescent="0.35">
      <c r="A61" s="135"/>
      <c r="B61" s="136"/>
      <c r="C61" s="42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7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30" customHeight="1" x14ac:dyDescent="0.35">
      <c r="A62" s="135"/>
      <c r="B62" s="136"/>
      <c r="C62" s="42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7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30" customHeight="1" x14ac:dyDescent="0.35">
      <c r="A63" s="135"/>
      <c r="B63" s="136"/>
      <c r="C63" s="42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7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30" customHeight="1" x14ac:dyDescent="0.35">
      <c r="A64" s="135"/>
      <c r="B64" s="42"/>
      <c r="C64" s="3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30" customHeight="1" x14ac:dyDescent="0.35">
      <c r="A65" s="135"/>
      <c r="B65" s="42"/>
      <c r="C65" s="3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30" customHeight="1" x14ac:dyDescent="0.35">
      <c r="A66" s="135"/>
      <c r="B66" s="42"/>
      <c r="C66" s="3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30" customHeight="1" x14ac:dyDescent="0.35">
      <c r="A67" s="135"/>
      <c r="B67" s="42"/>
      <c r="C67" s="3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30" customHeight="1" x14ac:dyDescent="0.35">
      <c r="A68" s="135"/>
      <c r="B68" s="42"/>
      <c r="C68" s="3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30" customHeight="1" x14ac:dyDescent="0.35">
      <c r="A69" s="135"/>
      <c r="B69" s="42"/>
      <c r="C69" s="3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30" customHeight="1" x14ac:dyDescent="0.35">
      <c r="A70" s="135"/>
      <c r="B70" s="42"/>
      <c r="C70" s="3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30" customHeight="1" x14ac:dyDescent="0.35">
      <c r="A71" s="135"/>
      <c r="B71" s="42"/>
      <c r="C71" s="3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30" customHeight="1" x14ac:dyDescent="0.35">
      <c r="A72" s="135"/>
      <c r="B72" s="42"/>
      <c r="C72" s="3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30" customHeight="1" x14ac:dyDescent="0.35">
      <c r="A73" s="135"/>
      <c r="B73" s="42"/>
      <c r="C73" s="3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30" customHeight="1" x14ac:dyDescent="0.35">
      <c r="A74" s="135"/>
      <c r="B74" s="34"/>
      <c r="C74" s="3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30" customHeight="1" x14ac:dyDescent="0.35">
      <c r="A75" s="135"/>
      <c r="B75" s="34"/>
      <c r="C75" s="3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30" customHeight="1" x14ac:dyDescent="0.35">
      <c r="A76" s="135"/>
      <c r="B76" s="137"/>
      <c r="C76" s="3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30" customHeight="1" x14ac:dyDescent="0.35">
      <c r="A77" s="135"/>
      <c r="B77" s="137"/>
      <c r="C77" s="3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30" customHeight="1" x14ac:dyDescent="0.35">
      <c r="A78" s="135"/>
      <c r="B78" s="137"/>
      <c r="C78" s="3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30" customHeight="1" x14ac:dyDescent="0.35">
      <c r="A79" s="135"/>
      <c r="B79" s="137"/>
      <c r="C79" s="3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30" customHeight="1" x14ac:dyDescent="0.35">
      <c r="A80" s="135"/>
      <c r="B80" s="137"/>
      <c r="C80" s="3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30" customHeight="1" x14ac:dyDescent="0.35">
      <c r="A81" s="135"/>
      <c r="B81" s="42"/>
      <c r="C81" s="3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30" customHeight="1" x14ac:dyDescent="0.35">
      <c r="A82" s="135"/>
      <c r="B82" s="42"/>
      <c r="C82" s="3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spans="1:27" ht="30" customHeight="1" x14ac:dyDescent="0.35">
      <c r="A83" s="135"/>
      <c r="B83" s="42"/>
      <c r="C83" s="3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spans="1:27" ht="30" customHeight="1" x14ac:dyDescent="0.35">
      <c r="A84" s="135"/>
      <c r="B84" s="42"/>
      <c r="C84" s="42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spans="1:27" ht="30" customHeight="1" x14ac:dyDescent="0.35">
      <c r="A85" s="135"/>
      <c r="B85" s="42"/>
      <c r="C85" s="42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ht="30" customHeight="1" x14ac:dyDescent="0.35">
      <c r="A86" s="138"/>
      <c r="B86" s="42"/>
      <c r="C86" s="3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30" customHeight="1" x14ac:dyDescent="0.35">
      <c r="A87" s="135"/>
      <c r="B87" s="42"/>
      <c r="C87" s="3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30" customHeight="1" x14ac:dyDescent="0.35">
      <c r="A88" s="135"/>
      <c r="B88" s="42"/>
      <c r="C88" s="3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ht="30" customHeight="1" x14ac:dyDescent="0.35">
      <c r="A89" s="138"/>
      <c r="B89" s="42"/>
      <c r="C89" s="3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30" customHeight="1" x14ac:dyDescent="0.35">
      <c r="A90" s="139"/>
      <c r="B90" s="42"/>
      <c r="C90" s="3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30" customHeight="1" x14ac:dyDescent="0.35">
      <c r="A91" s="139"/>
      <c r="B91" s="42"/>
      <c r="C91" s="3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20.25" customHeight="1" x14ac:dyDescent="0.35">
      <c r="A92" s="139"/>
      <c r="B92" s="42"/>
      <c r="C92" s="3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20.25" customHeight="1" x14ac:dyDescent="0.35">
      <c r="A93" s="139"/>
      <c r="B93" s="42"/>
      <c r="C93" s="3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20.25" customHeight="1" x14ac:dyDescent="0.35">
      <c r="A94" s="139"/>
      <c r="B94" s="42"/>
      <c r="C94" s="3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20.25" customHeight="1" x14ac:dyDescent="0.35">
      <c r="A95" s="139"/>
      <c r="B95" s="42"/>
      <c r="C95" s="3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20.25" customHeight="1" x14ac:dyDescent="0.35">
      <c r="A96" s="42"/>
      <c r="B96" s="42"/>
      <c r="C96" s="3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20.25" customHeight="1" x14ac:dyDescent="0.3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20.25" customHeight="1" x14ac:dyDescent="0.3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20.25" customHeight="1" x14ac:dyDescent="0.3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20.25" customHeight="1" x14ac:dyDescent="0.3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ht="20.25" customHeight="1" x14ac:dyDescent="0.3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20.25" customHeight="1" x14ac:dyDescent="0.3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20.25" customHeight="1" x14ac:dyDescent="0.3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20.25" customHeight="1" x14ac:dyDescent="0.3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20.25" customHeight="1" x14ac:dyDescent="0.3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20.25" customHeight="1" x14ac:dyDescent="0.3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20.25" customHeight="1" x14ac:dyDescent="0.3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20.25" customHeight="1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20.25" customHeight="1" x14ac:dyDescent="0.3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20.25" customHeight="1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20.25" customHeight="1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20.25" customHeight="1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20.25" customHeight="1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20.25" customHeight="1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20.25" customHeight="1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20.25" customHeight="1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20.25" customHeight="1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20.25" customHeight="1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20.25" customHeight="1" x14ac:dyDescent="0.3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20.25" customHeight="1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20.25" customHeight="1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20.25" customHeight="1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20.25" customHeight="1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20.25" customHeight="1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20.25" customHeight="1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20.25" customHeight="1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20.25" customHeight="1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20.25" customHeight="1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20.25" customHeight="1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20.25" customHeight="1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20.25" customHeight="1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20.25" customHeight="1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20.25" customHeight="1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20.25" customHeight="1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20.25" customHeight="1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20.25" customHeight="1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20.25" customHeight="1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20.25" customHeight="1" x14ac:dyDescent="0.3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20.25" customHeight="1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20.25" customHeight="1" x14ac:dyDescent="0.3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20.25" customHeight="1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20.25" customHeight="1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20.25" customHeight="1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20.25" customHeight="1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20.25" customHeight="1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20.25" customHeight="1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20.25" customHeight="1" x14ac:dyDescent="0.3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20.25" customHeight="1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20.25" customHeight="1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20.25" customHeight="1" x14ac:dyDescent="0.3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20.25" customHeight="1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20.25" customHeight="1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20.25" customHeight="1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20.25" customHeight="1" x14ac:dyDescent="0.3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20.25" customHeight="1" x14ac:dyDescent="0.3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20.25" customHeight="1" x14ac:dyDescent="0.3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20.25" customHeight="1" x14ac:dyDescent="0.3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20.25" customHeight="1" x14ac:dyDescent="0.3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20.25" customHeight="1" x14ac:dyDescent="0.3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20.25" customHeight="1" x14ac:dyDescent="0.3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20.25" customHeight="1" x14ac:dyDescent="0.3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20.25" customHeight="1" x14ac:dyDescent="0.3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20.25" customHeight="1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20.25" customHeight="1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20.25" customHeight="1" x14ac:dyDescent="0.3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20.25" customHeight="1" x14ac:dyDescent="0.3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20.25" customHeight="1" x14ac:dyDescent="0.3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20.25" customHeight="1" x14ac:dyDescent="0.3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20.25" customHeight="1" x14ac:dyDescent="0.3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20.25" customHeight="1" x14ac:dyDescent="0.3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20.25" customHeight="1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20.25" customHeight="1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20.25" customHeight="1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20.25" customHeight="1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20.25" customHeight="1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20.25" customHeight="1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20.25" customHeight="1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20.25" customHeight="1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20.25" customHeight="1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20.25" customHeight="1" x14ac:dyDescent="0.3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20.25" customHeight="1" x14ac:dyDescent="0.3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20.25" customHeight="1" x14ac:dyDescent="0.3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20.25" customHeight="1" x14ac:dyDescent="0.3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20.25" customHeight="1" x14ac:dyDescent="0.3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20.25" customHeight="1" x14ac:dyDescent="0.3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20.25" customHeight="1" x14ac:dyDescent="0.3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20.25" customHeight="1" x14ac:dyDescent="0.3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20.25" customHeight="1" x14ac:dyDescent="0.3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20.25" customHeight="1" x14ac:dyDescent="0.3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20.25" customHeight="1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20.25" customHeight="1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20.25" customHeight="1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20.25" customHeight="1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20.25" customHeight="1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20.25" customHeight="1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20.25" customHeight="1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20.25" customHeight="1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20.25" customHeight="1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20.25" customHeight="1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20.25" customHeight="1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20.25" customHeight="1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20.25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20.25" customHeight="1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20.25" customHeight="1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20.25" customHeight="1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</row>
    <row r="206" spans="1:27" ht="20.25" customHeight="1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20.25" customHeight="1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20.25" customHeight="1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20.25" customHeight="1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20.25" customHeight="1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20.25" customHeight="1" x14ac:dyDescent="0.3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20.25" customHeight="1" x14ac:dyDescent="0.3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20.25" customHeight="1" x14ac:dyDescent="0.3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20.25" customHeight="1" x14ac:dyDescent="0.3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20.25" customHeight="1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20.25" customHeight="1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20.25" customHeight="1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20.25" customHeight="1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20.25" customHeight="1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20.25" customHeight="1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20.25" customHeight="1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20.25" customHeight="1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20.25" customHeight="1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20.25" customHeight="1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20.25" customHeight="1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20.25" customHeight="1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20.25" customHeight="1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20.25" customHeight="1" x14ac:dyDescent="0.3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20.25" customHeight="1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20.25" customHeight="1" x14ac:dyDescent="0.3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20.25" customHeight="1" x14ac:dyDescent="0.3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20.25" customHeight="1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20.25" customHeight="1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20.25" customHeight="1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20.25" customHeight="1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20.25" customHeight="1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20.25" customHeight="1" x14ac:dyDescent="0.3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20.25" customHeight="1" x14ac:dyDescent="0.3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20.25" customHeight="1" x14ac:dyDescent="0.3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20.25" customHeight="1" x14ac:dyDescent="0.3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20.25" customHeight="1" x14ac:dyDescent="0.3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20.25" customHeight="1" x14ac:dyDescent="0.3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20.25" customHeight="1" x14ac:dyDescent="0.3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20.25" customHeight="1" x14ac:dyDescent="0.3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20.25" customHeight="1" x14ac:dyDescent="0.3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20.25" customHeight="1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20.25" customHeight="1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20.25" customHeight="1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20.25" customHeight="1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20.25" customHeight="1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20.25" customHeight="1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20.25" customHeight="1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20.25" customHeight="1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20.25" customHeight="1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20.25" customHeight="1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20.25" customHeight="1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20.25" customHeight="1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20.25" customHeight="1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20.25" customHeight="1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20.25" customHeight="1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20.25" customHeight="1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20.25" customHeight="1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20.25" customHeight="1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20.25" customHeight="1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20.25" customHeight="1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20.25" customHeight="1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20.25" customHeight="1" x14ac:dyDescent="0.3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20.25" customHeight="1" x14ac:dyDescent="0.3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20.25" customHeight="1" x14ac:dyDescent="0.3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20.25" customHeight="1" x14ac:dyDescent="0.3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20.25" customHeight="1" x14ac:dyDescent="0.3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20.25" customHeight="1" x14ac:dyDescent="0.3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20.25" customHeight="1" x14ac:dyDescent="0.3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20.25" customHeight="1" x14ac:dyDescent="0.3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20.25" customHeight="1" x14ac:dyDescent="0.3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20.25" customHeight="1" x14ac:dyDescent="0.3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20.25" customHeight="1" x14ac:dyDescent="0.3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20.25" customHeight="1" x14ac:dyDescent="0.3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20.25" customHeight="1" x14ac:dyDescent="0.3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20.25" customHeight="1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20.25" customHeight="1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20.25" customHeight="1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20.25" customHeight="1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20.25" customHeight="1" x14ac:dyDescent="0.3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20.25" customHeight="1" x14ac:dyDescent="0.3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20.25" customHeight="1" x14ac:dyDescent="0.3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20.25" customHeight="1" x14ac:dyDescent="0.3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20.25" customHeight="1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20.25" customHeight="1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20.25" customHeight="1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20.25" customHeight="1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20.25" customHeight="1" x14ac:dyDescent="0.3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20.25" customHeight="1" x14ac:dyDescent="0.3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20.25" customHeight="1" x14ac:dyDescent="0.3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20.25" customHeight="1" x14ac:dyDescent="0.3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20.25" customHeight="1" x14ac:dyDescent="0.3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20.25" customHeight="1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20.25" customHeight="1" x14ac:dyDescent="0.3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20.25" customHeight="1" x14ac:dyDescent="0.3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20.25" customHeight="1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20.25" customHeight="1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20.25" customHeight="1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20.25" customHeight="1" x14ac:dyDescent="0.3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20.25" customHeight="1" x14ac:dyDescent="0.3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spans="1:27" ht="20.25" customHeight="1" x14ac:dyDescent="0.3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spans="1:27" ht="20.25" customHeight="1" x14ac:dyDescent="0.3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spans="1:27" ht="20.25" customHeight="1" x14ac:dyDescent="0.3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spans="1:27" ht="20.25" customHeight="1" x14ac:dyDescent="0.3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spans="1:27" ht="20.25" customHeight="1" x14ac:dyDescent="0.3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spans="1:27" ht="20.25" customHeight="1" x14ac:dyDescent="0.3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spans="1:27" ht="20.25" customHeight="1" x14ac:dyDescent="0.3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spans="1:27" ht="20.25" customHeight="1" x14ac:dyDescent="0.3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spans="1:27" ht="20.25" customHeight="1" x14ac:dyDescent="0.3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spans="1:27" ht="20.25" customHeight="1" x14ac:dyDescent="0.3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spans="1:27" ht="20.25" customHeight="1" x14ac:dyDescent="0.3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spans="1:27" ht="20.25" customHeight="1" x14ac:dyDescent="0.3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spans="1:27" ht="20.25" customHeight="1" x14ac:dyDescent="0.3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spans="1:27" ht="20.25" customHeight="1" x14ac:dyDescent="0.3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spans="1:27" ht="20.25" customHeight="1" x14ac:dyDescent="0.3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spans="1:27" ht="20.25" customHeight="1" x14ac:dyDescent="0.3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spans="1:27" ht="20.25" customHeight="1" x14ac:dyDescent="0.3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spans="1:27" ht="20.25" customHeight="1" x14ac:dyDescent="0.3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spans="1:27" ht="20.25" customHeight="1" x14ac:dyDescent="0.3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spans="1:27" ht="20.25" customHeight="1" x14ac:dyDescent="0.3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spans="1:27" ht="20.25" customHeight="1" x14ac:dyDescent="0.3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spans="1:27" ht="20.25" customHeight="1" x14ac:dyDescent="0.3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spans="1:27" ht="20.25" customHeight="1" x14ac:dyDescent="0.3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spans="1:27" ht="20.25" customHeight="1" x14ac:dyDescent="0.3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spans="1:27" ht="20.25" customHeight="1" x14ac:dyDescent="0.3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spans="1:27" ht="20.25" customHeight="1" x14ac:dyDescent="0.3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spans="1:27" ht="20.25" customHeight="1" x14ac:dyDescent="0.3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spans="1:27" ht="20.25" customHeight="1" x14ac:dyDescent="0.3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spans="1:27" ht="20.25" customHeight="1" x14ac:dyDescent="0.3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spans="1:27" ht="20.25" customHeight="1" x14ac:dyDescent="0.3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spans="1:27" ht="20.25" customHeight="1" x14ac:dyDescent="0.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spans="1:27" ht="20.25" customHeight="1" x14ac:dyDescent="0.3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spans="1:27" ht="20.25" customHeight="1" x14ac:dyDescent="0.3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spans="1:27" ht="20.25" customHeight="1" x14ac:dyDescent="0.3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spans="1:27" ht="20.25" customHeight="1" x14ac:dyDescent="0.3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spans="1:27" ht="20.25" customHeight="1" x14ac:dyDescent="0.3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spans="1:27" ht="20.25" customHeight="1" x14ac:dyDescent="0.3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spans="1:27" ht="20.25" customHeight="1" x14ac:dyDescent="0.3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spans="1:27" ht="20.25" customHeight="1" x14ac:dyDescent="0.3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spans="1:27" ht="20.25" customHeight="1" x14ac:dyDescent="0.3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spans="1:27" ht="20.25" customHeight="1" x14ac:dyDescent="0.3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spans="1:27" ht="20.25" customHeight="1" x14ac:dyDescent="0.3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spans="1:27" ht="20.25" customHeight="1" x14ac:dyDescent="0.3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spans="1:27" ht="20.25" customHeight="1" x14ac:dyDescent="0.3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spans="1:27" ht="20.25" customHeight="1" x14ac:dyDescent="0.3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spans="1:27" ht="20.25" customHeight="1" x14ac:dyDescent="0.3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spans="1:27" ht="20.25" customHeight="1" x14ac:dyDescent="0.3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spans="1:27" ht="20.25" customHeight="1" x14ac:dyDescent="0.3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spans="1:27" ht="20.25" customHeight="1" x14ac:dyDescent="0.3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spans="1:27" ht="20.25" customHeight="1" x14ac:dyDescent="0.3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spans="1:27" ht="20.25" customHeight="1" x14ac:dyDescent="0.3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spans="1:27" ht="20.25" customHeight="1" x14ac:dyDescent="0.3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spans="1:27" ht="20.25" customHeight="1" x14ac:dyDescent="0.3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spans="1:27" ht="20.25" customHeight="1" x14ac:dyDescent="0.3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spans="1:27" ht="20.25" customHeight="1" x14ac:dyDescent="0.3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spans="1:27" ht="20.25" customHeight="1" x14ac:dyDescent="0.3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spans="1:27" ht="20.25" customHeight="1" x14ac:dyDescent="0.3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spans="1:27" ht="20.25" customHeight="1" x14ac:dyDescent="0.3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spans="1:27" ht="20.25" customHeight="1" x14ac:dyDescent="0.3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spans="1:27" ht="20.25" customHeight="1" x14ac:dyDescent="0.3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spans="1:27" ht="20.25" customHeight="1" x14ac:dyDescent="0.3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spans="1:27" ht="20.25" customHeight="1" x14ac:dyDescent="0.3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spans="1:27" ht="20.25" customHeight="1" x14ac:dyDescent="0.3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spans="1:27" ht="20.25" customHeight="1" x14ac:dyDescent="0.3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7" ht="20.25" customHeight="1" x14ac:dyDescent="0.3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spans="1:27" ht="20.25" customHeight="1" x14ac:dyDescent="0.3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spans="1:27" ht="20.25" customHeight="1" x14ac:dyDescent="0.3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spans="1:27" ht="20.25" customHeight="1" x14ac:dyDescent="0.3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spans="1:27" ht="20.25" customHeight="1" x14ac:dyDescent="0.3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spans="1:27" ht="20.25" customHeight="1" x14ac:dyDescent="0.3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spans="1:27" ht="20.25" customHeight="1" x14ac:dyDescent="0.3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spans="1:27" ht="20.25" customHeight="1" x14ac:dyDescent="0.3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spans="1:27" ht="20.25" customHeight="1" x14ac:dyDescent="0.3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spans="1:27" ht="20.25" customHeight="1" x14ac:dyDescent="0.3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spans="1:27" ht="20.25" customHeight="1" x14ac:dyDescent="0.3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spans="1:27" ht="20.25" customHeight="1" x14ac:dyDescent="0.3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spans="1:27" ht="20.25" customHeight="1" x14ac:dyDescent="0.3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spans="1:27" ht="20.25" customHeight="1" x14ac:dyDescent="0.3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spans="1:27" ht="20.25" customHeight="1" x14ac:dyDescent="0.3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spans="1:27" ht="20.25" customHeight="1" x14ac:dyDescent="0.3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spans="1:27" ht="20.25" customHeight="1" x14ac:dyDescent="0.3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spans="1:27" ht="20.25" customHeight="1" x14ac:dyDescent="0.3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spans="1:27" ht="20.25" customHeight="1" x14ac:dyDescent="0.3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spans="1:27" ht="20.25" customHeight="1" x14ac:dyDescent="0.3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spans="1:27" ht="20.25" customHeight="1" x14ac:dyDescent="0.3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spans="1:27" ht="20.25" customHeight="1" x14ac:dyDescent="0.3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spans="1:27" ht="20.25" customHeight="1" x14ac:dyDescent="0.3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spans="1:27" ht="20.25" customHeight="1" x14ac:dyDescent="0.3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spans="1:27" ht="20.25" customHeight="1" x14ac:dyDescent="0.3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spans="1:27" ht="20.25" customHeight="1" x14ac:dyDescent="0.3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spans="1:27" ht="20.25" customHeight="1" x14ac:dyDescent="0.3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spans="1:27" ht="20.25" customHeight="1" x14ac:dyDescent="0.3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spans="1:27" ht="20.25" customHeight="1" x14ac:dyDescent="0.3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spans="1:27" ht="20.25" customHeight="1" x14ac:dyDescent="0.3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spans="1:27" ht="20.25" customHeight="1" x14ac:dyDescent="0.3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spans="1:27" ht="20.25" customHeight="1" x14ac:dyDescent="0.3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spans="1:27" ht="20.25" customHeight="1" x14ac:dyDescent="0.3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spans="1:27" ht="20.25" customHeight="1" x14ac:dyDescent="0.3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spans="1:27" ht="20.25" customHeight="1" x14ac:dyDescent="0.3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spans="1:27" ht="20.25" customHeight="1" x14ac:dyDescent="0.3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spans="1:27" ht="20.25" customHeight="1" x14ac:dyDescent="0.3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spans="1:27" ht="20.25" customHeight="1" x14ac:dyDescent="0.3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spans="1:27" ht="20.25" customHeight="1" x14ac:dyDescent="0.3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spans="1:27" ht="20.25" customHeight="1" x14ac:dyDescent="0.3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spans="1:27" ht="20.25" customHeight="1" x14ac:dyDescent="0.3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spans="1:27" ht="20.25" customHeight="1" x14ac:dyDescent="0.3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spans="1:27" ht="20.25" customHeight="1" x14ac:dyDescent="0.3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spans="1:27" ht="20.25" customHeight="1" x14ac:dyDescent="0.3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spans="1:27" ht="20.25" customHeight="1" x14ac:dyDescent="0.3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spans="1:27" ht="20.25" customHeight="1" x14ac:dyDescent="0.3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spans="1:27" ht="20.25" customHeight="1" x14ac:dyDescent="0.3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spans="1:27" ht="20.25" customHeight="1" x14ac:dyDescent="0.3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spans="1:27" ht="20.25" customHeight="1" x14ac:dyDescent="0.3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spans="1:27" ht="20.25" customHeight="1" x14ac:dyDescent="0.3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spans="1:27" ht="20.25" customHeight="1" x14ac:dyDescent="0.3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spans="1:27" ht="20.25" customHeight="1" x14ac:dyDescent="0.3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spans="1:27" ht="20.25" customHeight="1" x14ac:dyDescent="0.3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spans="1:27" ht="20.25" customHeight="1" x14ac:dyDescent="0.3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spans="1:27" ht="20.25" customHeight="1" x14ac:dyDescent="0.3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spans="1:27" ht="20.25" customHeight="1" x14ac:dyDescent="0.3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spans="1:27" ht="20.25" customHeight="1" x14ac:dyDescent="0.3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spans="1:27" ht="20.25" customHeight="1" x14ac:dyDescent="0.3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spans="1:27" ht="20.25" customHeight="1" x14ac:dyDescent="0.3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spans="1:27" ht="20.25" customHeight="1" x14ac:dyDescent="0.3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spans="1:27" ht="20.25" customHeight="1" x14ac:dyDescent="0.3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spans="1:27" ht="20.25" customHeight="1" x14ac:dyDescent="0.3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spans="1:27" ht="20.25" customHeight="1" x14ac:dyDescent="0.3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spans="1:27" ht="20.25" customHeight="1" x14ac:dyDescent="0.3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spans="1:27" ht="20.25" customHeight="1" x14ac:dyDescent="0.3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spans="1:27" ht="20.25" customHeight="1" x14ac:dyDescent="0.3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spans="1:27" ht="20.25" customHeight="1" x14ac:dyDescent="0.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spans="1:27" ht="20.25" customHeight="1" x14ac:dyDescent="0.3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spans="1:27" ht="20.25" customHeight="1" x14ac:dyDescent="0.3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spans="1:27" ht="20.25" customHeight="1" x14ac:dyDescent="0.3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spans="1:27" ht="20.25" customHeight="1" x14ac:dyDescent="0.3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spans="1:27" ht="20.25" customHeight="1" x14ac:dyDescent="0.3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spans="1:27" ht="20.25" customHeight="1" x14ac:dyDescent="0.3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spans="1:27" ht="20.25" customHeight="1" x14ac:dyDescent="0.3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spans="1:27" ht="20.25" customHeight="1" x14ac:dyDescent="0.3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spans="1:27" ht="20.25" customHeight="1" x14ac:dyDescent="0.3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spans="1:27" ht="20.25" customHeight="1" x14ac:dyDescent="0.3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spans="1:27" ht="20.25" customHeight="1" x14ac:dyDescent="0.3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spans="1:27" ht="20.25" customHeight="1" x14ac:dyDescent="0.3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spans="1:27" ht="20.25" customHeight="1" x14ac:dyDescent="0.3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spans="1:27" ht="20.25" customHeight="1" x14ac:dyDescent="0.3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spans="1:27" ht="20.25" customHeight="1" x14ac:dyDescent="0.3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spans="1:27" ht="20.25" customHeight="1" x14ac:dyDescent="0.3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spans="1:27" ht="20.25" customHeight="1" x14ac:dyDescent="0.3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spans="1:27" ht="20.25" customHeight="1" x14ac:dyDescent="0.3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spans="1:27" ht="20.25" customHeight="1" x14ac:dyDescent="0.3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spans="1:27" ht="20.25" customHeight="1" x14ac:dyDescent="0.3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spans="1:27" ht="20.25" customHeight="1" x14ac:dyDescent="0.3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spans="1:27" ht="20.25" customHeight="1" x14ac:dyDescent="0.3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spans="1:27" ht="20.25" customHeight="1" x14ac:dyDescent="0.3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spans="1:27" ht="20.25" customHeight="1" x14ac:dyDescent="0.3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spans="1:27" ht="20.25" customHeight="1" x14ac:dyDescent="0.3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spans="1:27" ht="20.25" customHeight="1" x14ac:dyDescent="0.3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spans="1:27" ht="20.25" customHeight="1" x14ac:dyDescent="0.3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spans="1:27" ht="20.25" customHeight="1" x14ac:dyDescent="0.3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spans="1:27" ht="20.25" customHeight="1" x14ac:dyDescent="0.3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spans="1:27" ht="20.25" customHeight="1" x14ac:dyDescent="0.3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spans="1:27" ht="20.25" customHeight="1" x14ac:dyDescent="0.3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spans="1:27" ht="20.25" customHeight="1" x14ac:dyDescent="0.3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spans="1:27" ht="20.25" customHeight="1" x14ac:dyDescent="0.3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spans="1:27" ht="20.25" customHeight="1" x14ac:dyDescent="0.3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spans="1:27" ht="20.25" customHeight="1" x14ac:dyDescent="0.3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spans="1:27" ht="20.25" customHeight="1" x14ac:dyDescent="0.3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spans="1:27" ht="20.25" customHeight="1" x14ac:dyDescent="0.3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spans="1:27" ht="20.25" customHeight="1" x14ac:dyDescent="0.3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spans="1:27" ht="20.25" customHeight="1" x14ac:dyDescent="0.3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spans="1:27" ht="20.25" customHeight="1" x14ac:dyDescent="0.3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spans="1:27" ht="20.25" customHeight="1" x14ac:dyDescent="0.3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spans="1:27" ht="20.25" customHeight="1" x14ac:dyDescent="0.3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spans="1:27" ht="20.25" customHeight="1" x14ac:dyDescent="0.3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spans="1:27" ht="20.25" customHeight="1" x14ac:dyDescent="0.3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spans="1:27" ht="20.25" customHeight="1" x14ac:dyDescent="0.3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spans="1:27" ht="20.25" customHeight="1" x14ac:dyDescent="0.3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spans="1:27" ht="20.25" customHeight="1" x14ac:dyDescent="0.3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spans="1:27" ht="20.25" customHeight="1" x14ac:dyDescent="0.3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spans="1:27" ht="20.25" customHeight="1" x14ac:dyDescent="0.3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spans="1:27" ht="20.25" customHeight="1" x14ac:dyDescent="0.3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spans="1:27" ht="20.25" customHeight="1" x14ac:dyDescent="0.3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spans="1:27" ht="20.25" customHeight="1" x14ac:dyDescent="0.3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spans="1:27" ht="20.25" customHeight="1" x14ac:dyDescent="0.3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spans="1:27" ht="20.25" customHeight="1" x14ac:dyDescent="0.3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spans="1:27" ht="20.25" customHeight="1" x14ac:dyDescent="0.3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spans="1:27" ht="20.25" customHeight="1" x14ac:dyDescent="0.3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spans="1:27" ht="20.25" customHeight="1" x14ac:dyDescent="0.3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spans="1:27" ht="20.25" customHeight="1" x14ac:dyDescent="0.3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spans="1:27" ht="20.25" customHeight="1" x14ac:dyDescent="0.3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spans="1:27" ht="20.25" customHeight="1" x14ac:dyDescent="0.3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spans="1:27" ht="20.25" customHeight="1" x14ac:dyDescent="0.3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spans="1:27" ht="20.25" customHeight="1" x14ac:dyDescent="0.3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spans="1:27" ht="20.25" customHeight="1" x14ac:dyDescent="0.3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spans="1:27" ht="20.25" customHeight="1" x14ac:dyDescent="0.3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spans="1:27" ht="20.25" customHeight="1" x14ac:dyDescent="0.3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spans="1:27" ht="20.25" customHeight="1" x14ac:dyDescent="0.3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spans="1:27" ht="20.25" customHeight="1" x14ac:dyDescent="0.3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spans="1:27" ht="20.25" customHeight="1" x14ac:dyDescent="0.3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spans="1:27" ht="20.25" customHeight="1" x14ac:dyDescent="0.3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spans="1:27" ht="20.25" customHeight="1" x14ac:dyDescent="0.3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spans="1:27" ht="20.25" customHeight="1" x14ac:dyDescent="0.3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spans="1:27" ht="20.25" customHeight="1" x14ac:dyDescent="0.3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spans="1:27" ht="20.25" customHeight="1" x14ac:dyDescent="0.3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spans="1:27" ht="20.25" customHeight="1" x14ac:dyDescent="0.3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spans="1:27" ht="20.25" customHeight="1" x14ac:dyDescent="0.3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spans="1:27" ht="20.25" customHeight="1" x14ac:dyDescent="0.3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spans="1:27" ht="20.25" customHeight="1" x14ac:dyDescent="0.3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ht="20.25" customHeight="1" x14ac:dyDescent="0.3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ht="20.25" customHeight="1" x14ac:dyDescent="0.3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ht="20.25" customHeight="1" x14ac:dyDescent="0.3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ht="20.25" customHeight="1" x14ac:dyDescent="0.3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spans="1:27" ht="20.25" customHeight="1" x14ac:dyDescent="0.3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spans="1:27" ht="20.25" customHeight="1" x14ac:dyDescent="0.3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spans="1:27" ht="20.25" customHeight="1" x14ac:dyDescent="0.3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spans="1:27" ht="20.25" customHeight="1" x14ac:dyDescent="0.3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spans="1:27" ht="20.25" customHeight="1" x14ac:dyDescent="0.3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spans="1:27" ht="20.25" customHeight="1" x14ac:dyDescent="0.3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spans="1:27" ht="20.25" customHeight="1" x14ac:dyDescent="0.3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spans="1:27" ht="20.25" customHeight="1" x14ac:dyDescent="0.3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spans="1:27" ht="20.25" customHeight="1" x14ac:dyDescent="0.3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spans="1:27" ht="20.25" customHeight="1" x14ac:dyDescent="0.3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spans="1:27" ht="20.25" customHeight="1" x14ac:dyDescent="0.3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spans="1:27" ht="20.25" customHeight="1" x14ac:dyDescent="0.3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spans="1:27" ht="20.25" customHeight="1" x14ac:dyDescent="0.3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spans="1:27" ht="20.25" customHeight="1" x14ac:dyDescent="0.3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spans="1:27" ht="20.25" customHeight="1" x14ac:dyDescent="0.3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spans="1:27" ht="20.25" customHeight="1" x14ac:dyDescent="0.3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spans="1:27" ht="20.25" customHeight="1" x14ac:dyDescent="0.3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spans="1:27" ht="20.25" customHeight="1" x14ac:dyDescent="0.3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spans="1:27" ht="20.25" customHeight="1" x14ac:dyDescent="0.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spans="1:27" ht="20.25" customHeight="1" x14ac:dyDescent="0.3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spans="1:27" ht="20.25" customHeight="1" x14ac:dyDescent="0.3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spans="1:27" ht="20.25" customHeight="1" x14ac:dyDescent="0.3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spans="1:27" ht="20.25" customHeight="1" x14ac:dyDescent="0.3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spans="1:27" ht="20.25" customHeight="1" x14ac:dyDescent="0.3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spans="1:27" ht="20.25" customHeight="1" x14ac:dyDescent="0.3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spans="1:27" ht="20.25" customHeight="1" x14ac:dyDescent="0.3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spans="1:27" ht="20.25" customHeight="1" x14ac:dyDescent="0.3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spans="1:27" ht="20.25" customHeight="1" x14ac:dyDescent="0.3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spans="1:27" ht="20.25" customHeight="1" x14ac:dyDescent="0.3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spans="1:27" ht="20.25" customHeight="1" x14ac:dyDescent="0.3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spans="1:27" ht="20.25" customHeight="1" x14ac:dyDescent="0.3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spans="1:27" ht="20.25" customHeight="1" x14ac:dyDescent="0.3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spans="1:27" ht="20.25" customHeight="1" x14ac:dyDescent="0.3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spans="1:27" ht="20.25" customHeight="1" x14ac:dyDescent="0.3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spans="1:27" ht="20.25" customHeight="1" x14ac:dyDescent="0.3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spans="1:27" ht="20.25" customHeight="1" x14ac:dyDescent="0.3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spans="1:27" ht="20.25" customHeight="1" x14ac:dyDescent="0.3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spans="1:27" ht="20.25" customHeight="1" x14ac:dyDescent="0.3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spans="1:27" ht="20.25" customHeight="1" x14ac:dyDescent="0.3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spans="1:27" ht="20.25" customHeight="1" x14ac:dyDescent="0.3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spans="1:27" ht="20.25" customHeight="1" x14ac:dyDescent="0.3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spans="1:27" ht="20.25" customHeight="1" x14ac:dyDescent="0.3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spans="1:27" ht="20.25" customHeight="1" x14ac:dyDescent="0.3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spans="1:27" ht="20.25" customHeight="1" x14ac:dyDescent="0.3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spans="1:27" ht="20.25" customHeight="1" x14ac:dyDescent="0.3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spans="1:27" ht="20.25" customHeight="1" x14ac:dyDescent="0.3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spans="1:27" ht="20.25" customHeight="1" x14ac:dyDescent="0.3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spans="1:27" ht="20.25" customHeight="1" x14ac:dyDescent="0.3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spans="1:27" ht="20.25" customHeight="1" x14ac:dyDescent="0.3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spans="1:27" ht="20.25" customHeight="1" x14ac:dyDescent="0.3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spans="1:27" ht="20.25" customHeight="1" x14ac:dyDescent="0.3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spans="1:27" ht="20.25" customHeight="1" x14ac:dyDescent="0.3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spans="1:27" ht="20.25" customHeight="1" x14ac:dyDescent="0.3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spans="1:27" ht="20.25" customHeight="1" x14ac:dyDescent="0.3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spans="1:27" ht="20.25" customHeight="1" x14ac:dyDescent="0.3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spans="1:27" ht="20.25" customHeight="1" x14ac:dyDescent="0.3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spans="1:27" ht="20.25" customHeight="1" x14ac:dyDescent="0.3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spans="1:27" ht="20.25" customHeight="1" x14ac:dyDescent="0.3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spans="1:27" ht="20.25" customHeight="1" x14ac:dyDescent="0.3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spans="1:27" ht="20.25" customHeight="1" x14ac:dyDescent="0.3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spans="1:27" ht="20.25" customHeight="1" x14ac:dyDescent="0.3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spans="1:27" ht="20.25" customHeight="1" x14ac:dyDescent="0.3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spans="1:27" ht="20.25" customHeight="1" x14ac:dyDescent="0.3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spans="1:27" ht="20.25" customHeight="1" x14ac:dyDescent="0.3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spans="1:27" ht="20.25" customHeight="1" x14ac:dyDescent="0.3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spans="1:27" ht="20.25" customHeight="1" x14ac:dyDescent="0.3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spans="1:27" ht="20.25" customHeight="1" x14ac:dyDescent="0.3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spans="1:27" ht="20.25" customHeight="1" x14ac:dyDescent="0.3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spans="1:27" ht="20.25" customHeight="1" x14ac:dyDescent="0.3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spans="1:27" ht="20.25" customHeight="1" x14ac:dyDescent="0.3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spans="1:27" ht="20.25" customHeight="1" x14ac:dyDescent="0.3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spans="1:27" ht="20.25" customHeight="1" x14ac:dyDescent="0.3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spans="1:27" ht="20.25" customHeight="1" x14ac:dyDescent="0.3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spans="1:27" ht="20.25" customHeight="1" x14ac:dyDescent="0.3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spans="1:27" ht="20.25" customHeight="1" x14ac:dyDescent="0.3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spans="1:27" ht="20.25" customHeight="1" x14ac:dyDescent="0.3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spans="1:27" ht="20.25" customHeight="1" x14ac:dyDescent="0.3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spans="1:27" ht="20.25" customHeight="1" x14ac:dyDescent="0.3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spans="1:27" ht="20.25" customHeight="1" x14ac:dyDescent="0.3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spans="1:27" ht="20.25" customHeight="1" x14ac:dyDescent="0.3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spans="1:27" ht="20.25" customHeight="1" x14ac:dyDescent="0.3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spans="1:27" ht="20.25" customHeight="1" x14ac:dyDescent="0.3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spans="1:27" ht="20.25" customHeight="1" x14ac:dyDescent="0.3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spans="1:27" ht="20.25" customHeight="1" x14ac:dyDescent="0.3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spans="1:27" ht="20.25" customHeight="1" x14ac:dyDescent="0.3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spans="1:27" ht="20.25" customHeight="1" x14ac:dyDescent="0.3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spans="1:27" ht="20.25" customHeight="1" x14ac:dyDescent="0.3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spans="1:27" ht="20.25" customHeight="1" x14ac:dyDescent="0.3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spans="1:27" ht="20.25" customHeight="1" x14ac:dyDescent="0.3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spans="1:27" ht="20.25" customHeight="1" x14ac:dyDescent="0.3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spans="1:27" ht="20.25" customHeight="1" x14ac:dyDescent="0.3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spans="1:27" ht="20.25" customHeight="1" x14ac:dyDescent="0.3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spans="1:27" ht="20.25" customHeight="1" x14ac:dyDescent="0.3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spans="1:27" ht="20.25" customHeight="1" x14ac:dyDescent="0.3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spans="1:27" ht="20.25" customHeight="1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spans="1:27" ht="20.25" customHeight="1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spans="1:27" ht="20.25" customHeight="1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spans="1:27" ht="20.25" customHeight="1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spans="1:27" ht="20.25" customHeight="1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spans="1:27" ht="20.25" customHeight="1" x14ac:dyDescent="0.3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spans="1:27" ht="20.25" customHeight="1" x14ac:dyDescent="0.3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spans="1:27" ht="20.25" customHeight="1" x14ac:dyDescent="0.3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spans="1:27" ht="20.25" customHeight="1" x14ac:dyDescent="0.3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spans="1:27" ht="20.25" customHeight="1" x14ac:dyDescent="0.3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spans="1:27" ht="20.25" customHeight="1" x14ac:dyDescent="0.3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spans="1:27" ht="20.25" customHeight="1" x14ac:dyDescent="0.3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spans="1:27" ht="20.25" customHeight="1" x14ac:dyDescent="0.3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spans="1:27" ht="20.25" customHeight="1" x14ac:dyDescent="0.3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spans="1:27" ht="20.25" customHeight="1" x14ac:dyDescent="0.3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spans="1:27" ht="20.25" customHeight="1" x14ac:dyDescent="0.3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spans="1:27" ht="20.25" customHeight="1" x14ac:dyDescent="0.3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spans="1:27" ht="20.25" customHeight="1" x14ac:dyDescent="0.3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spans="1:27" ht="20.25" customHeight="1" x14ac:dyDescent="0.3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spans="1:27" ht="20.25" customHeight="1" x14ac:dyDescent="0.3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spans="1:27" ht="20.25" customHeight="1" x14ac:dyDescent="0.3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spans="1:27" ht="20.25" customHeight="1" x14ac:dyDescent="0.3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spans="1:27" ht="20.25" customHeight="1" x14ac:dyDescent="0.3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spans="1:27" ht="20.25" customHeight="1" x14ac:dyDescent="0.3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spans="1:27" ht="20.25" customHeight="1" x14ac:dyDescent="0.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spans="1:27" ht="20.25" customHeight="1" x14ac:dyDescent="0.3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spans="1:27" ht="20.25" customHeight="1" x14ac:dyDescent="0.3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spans="1:27" ht="20.25" customHeight="1" x14ac:dyDescent="0.3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spans="1:27" ht="20.25" customHeight="1" x14ac:dyDescent="0.3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spans="1:27" ht="20.25" customHeight="1" x14ac:dyDescent="0.3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spans="1:27" ht="20.25" customHeight="1" x14ac:dyDescent="0.3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spans="1:27" ht="20.25" customHeight="1" x14ac:dyDescent="0.3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spans="1:27" ht="20.25" customHeight="1" x14ac:dyDescent="0.3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spans="1:27" ht="20.25" customHeight="1" x14ac:dyDescent="0.3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spans="1:27" ht="20.25" customHeight="1" x14ac:dyDescent="0.3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spans="1:27" ht="20.25" customHeight="1" x14ac:dyDescent="0.3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spans="1:27" ht="20.25" customHeight="1" x14ac:dyDescent="0.3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spans="1:27" ht="20.25" customHeight="1" x14ac:dyDescent="0.3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spans="1:27" ht="20.25" customHeight="1" x14ac:dyDescent="0.3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spans="1:27" ht="20.25" customHeight="1" x14ac:dyDescent="0.3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spans="1:27" ht="20.25" customHeight="1" x14ac:dyDescent="0.3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spans="1:27" ht="20.25" customHeight="1" x14ac:dyDescent="0.3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spans="1:27" ht="20.25" customHeight="1" x14ac:dyDescent="0.3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spans="1:27" ht="20.25" customHeight="1" x14ac:dyDescent="0.3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spans="1:27" ht="20.25" customHeight="1" x14ac:dyDescent="0.3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spans="1:27" ht="20.25" customHeight="1" x14ac:dyDescent="0.3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spans="1:27" ht="20.25" customHeight="1" x14ac:dyDescent="0.3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spans="1:27" ht="20.25" customHeight="1" x14ac:dyDescent="0.3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spans="1:27" ht="20.25" customHeight="1" x14ac:dyDescent="0.3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spans="1:27" ht="20.25" customHeight="1" x14ac:dyDescent="0.3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spans="1:27" ht="20.25" customHeight="1" x14ac:dyDescent="0.3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spans="1:27" ht="20.25" customHeight="1" x14ac:dyDescent="0.3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spans="1:27" ht="20.25" customHeight="1" x14ac:dyDescent="0.3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spans="1:27" ht="20.25" customHeight="1" x14ac:dyDescent="0.3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spans="1:27" ht="20.25" customHeight="1" x14ac:dyDescent="0.3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spans="1:27" ht="20.25" customHeight="1" x14ac:dyDescent="0.3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spans="1:27" ht="20.25" customHeight="1" x14ac:dyDescent="0.3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spans="1:27" ht="20.25" customHeight="1" x14ac:dyDescent="0.3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spans="1:27" ht="20.25" customHeight="1" x14ac:dyDescent="0.3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spans="1:27" ht="20.25" customHeight="1" x14ac:dyDescent="0.3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spans="1:27" ht="20.25" customHeight="1" x14ac:dyDescent="0.3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spans="1:27" ht="20.25" customHeight="1" x14ac:dyDescent="0.3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spans="1:27" ht="20.25" customHeight="1" x14ac:dyDescent="0.3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spans="1:27" ht="20.25" customHeight="1" x14ac:dyDescent="0.3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spans="1:27" ht="20.25" customHeight="1" x14ac:dyDescent="0.3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spans="1:27" ht="20.25" customHeight="1" x14ac:dyDescent="0.3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spans="1:27" ht="20.25" customHeight="1" x14ac:dyDescent="0.3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spans="1:27" ht="20.25" customHeight="1" x14ac:dyDescent="0.3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spans="1:27" ht="20.25" customHeight="1" x14ac:dyDescent="0.3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spans="1:27" ht="20.25" customHeight="1" x14ac:dyDescent="0.3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spans="1:27" ht="20.25" customHeight="1" x14ac:dyDescent="0.3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spans="1:27" ht="20.25" customHeight="1" x14ac:dyDescent="0.3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spans="1:27" ht="20.25" customHeight="1" x14ac:dyDescent="0.3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spans="1:27" ht="20.25" customHeight="1" x14ac:dyDescent="0.3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spans="1:27" ht="20.25" customHeight="1" x14ac:dyDescent="0.3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spans="1:27" ht="20.25" customHeight="1" x14ac:dyDescent="0.3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spans="1:27" ht="20.25" customHeight="1" x14ac:dyDescent="0.3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spans="1:27" ht="20.25" customHeight="1" x14ac:dyDescent="0.3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spans="1:27" ht="20.25" customHeight="1" x14ac:dyDescent="0.3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spans="1:27" ht="20.25" customHeight="1" x14ac:dyDescent="0.3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spans="1:27" ht="20.25" customHeight="1" x14ac:dyDescent="0.3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spans="1:27" ht="20.25" customHeight="1" x14ac:dyDescent="0.3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spans="1:27" ht="20.25" customHeight="1" x14ac:dyDescent="0.3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spans="1:27" ht="20.25" customHeight="1" x14ac:dyDescent="0.3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spans="1:27" ht="20.25" customHeight="1" x14ac:dyDescent="0.3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spans="1:27" ht="20.25" customHeight="1" x14ac:dyDescent="0.3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spans="1:27" ht="20.25" customHeight="1" x14ac:dyDescent="0.3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spans="1:27" ht="20.25" customHeight="1" x14ac:dyDescent="0.3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spans="1:27" ht="20.25" customHeight="1" x14ac:dyDescent="0.3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spans="1:27" ht="20.25" customHeight="1" x14ac:dyDescent="0.3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spans="1:27" ht="20.25" customHeight="1" x14ac:dyDescent="0.3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spans="1:27" ht="20.25" customHeight="1" x14ac:dyDescent="0.3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spans="1:27" ht="20.25" customHeight="1" x14ac:dyDescent="0.3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spans="1:27" ht="20.25" customHeight="1" x14ac:dyDescent="0.3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spans="1:27" ht="20.25" customHeight="1" x14ac:dyDescent="0.3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spans="1:27" ht="20.25" customHeight="1" x14ac:dyDescent="0.3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spans="1:27" ht="20.25" customHeight="1" x14ac:dyDescent="0.3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spans="1:27" ht="20.25" customHeight="1" x14ac:dyDescent="0.3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spans="1:27" ht="20.25" customHeight="1" x14ac:dyDescent="0.3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20.25" customHeight="1" x14ac:dyDescent="0.3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spans="1:27" ht="20.25" customHeight="1" x14ac:dyDescent="0.3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spans="1:27" ht="20.25" customHeight="1" x14ac:dyDescent="0.3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spans="1:27" ht="20.25" customHeight="1" x14ac:dyDescent="0.3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spans="1:27" ht="20.25" customHeight="1" x14ac:dyDescent="0.3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spans="1:27" ht="20.25" customHeight="1" x14ac:dyDescent="0.3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spans="1:27" ht="20.25" customHeight="1" x14ac:dyDescent="0.3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spans="1:27" ht="20.25" customHeight="1" x14ac:dyDescent="0.3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spans="1:27" ht="20.25" customHeight="1" x14ac:dyDescent="0.3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spans="1:27" ht="20.25" customHeight="1" x14ac:dyDescent="0.3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spans="1:27" ht="20.25" customHeight="1" x14ac:dyDescent="0.3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spans="1:27" ht="20.25" customHeight="1" x14ac:dyDescent="0.3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spans="1:27" ht="20.25" customHeight="1" x14ac:dyDescent="0.3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spans="1:27" ht="20.25" customHeight="1" x14ac:dyDescent="0.3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spans="1:27" ht="20.25" customHeight="1" x14ac:dyDescent="0.3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spans="1:27" ht="20.25" customHeight="1" x14ac:dyDescent="0.3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20.25" customHeight="1" x14ac:dyDescent="0.3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spans="1:27" ht="20.25" customHeight="1" x14ac:dyDescent="0.3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spans="1:27" ht="20.25" customHeight="1" x14ac:dyDescent="0.3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spans="1:27" ht="20.25" customHeight="1" x14ac:dyDescent="0.3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spans="1:27" ht="20.25" customHeight="1" x14ac:dyDescent="0.3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spans="1:27" ht="20.25" customHeight="1" x14ac:dyDescent="0.3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spans="1:27" ht="20.25" customHeight="1" x14ac:dyDescent="0.3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spans="1:27" ht="20.25" customHeight="1" x14ac:dyDescent="0.3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spans="1:27" ht="20.25" customHeight="1" x14ac:dyDescent="0.3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spans="1:27" ht="20.25" customHeight="1" x14ac:dyDescent="0.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spans="1:27" ht="20.25" customHeight="1" x14ac:dyDescent="0.3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spans="1:27" ht="20.25" customHeight="1" x14ac:dyDescent="0.3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spans="1:27" ht="20.25" customHeight="1" x14ac:dyDescent="0.3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spans="1:27" ht="20.25" customHeight="1" x14ac:dyDescent="0.3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spans="1:27" ht="20.25" customHeight="1" x14ac:dyDescent="0.3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spans="1:27" ht="20.25" customHeight="1" x14ac:dyDescent="0.3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spans="1:27" ht="20.25" customHeight="1" x14ac:dyDescent="0.3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spans="1:27" ht="20.25" customHeight="1" x14ac:dyDescent="0.3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20.25" customHeight="1" x14ac:dyDescent="0.3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spans="1:27" ht="20.25" customHeight="1" x14ac:dyDescent="0.3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spans="1:27" ht="20.25" customHeight="1" x14ac:dyDescent="0.3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spans="1:27" ht="20.25" customHeight="1" x14ac:dyDescent="0.3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spans="1:27" ht="20.25" customHeight="1" x14ac:dyDescent="0.3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ht="20.25" customHeight="1" x14ac:dyDescent="0.3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ht="20.25" customHeight="1" x14ac:dyDescent="0.3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ht="20.25" customHeight="1" x14ac:dyDescent="0.3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ht="20.25" customHeight="1" x14ac:dyDescent="0.3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ht="20.25" customHeight="1" x14ac:dyDescent="0.3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ht="20.25" customHeight="1" x14ac:dyDescent="0.3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ht="20.25" customHeight="1" x14ac:dyDescent="0.3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ht="20.25" customHeight="1" x14ac:dyDescent="0.3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ht="20.25" customHeight="1" x14ac:dyDescent="0.3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ht="20.25" customHeight="1" x14ac:dyDescent="0.3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ht="20.25" customHeight="1" x14ac:dyDescent="0.3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ht="20.25" customHeight="1" x14ac:dyDescent="0.3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ht="20.25" customHeight="1" x14ac:dyDescent="0.3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ht="20.25" customHeight="1" x14ac:dyDescent="0.3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ht="20.25" customHeight="1" x14ac:dyDescent="0.3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ht="20.25" customHeight="1" x14ac:dyDescent="0.3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ht="20.25" customHeight="1" x14ac:dyDescent="0.3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ht="20.25" customHeight="1" x14ac:dyDescent="0.3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ht="20.25" customHeight="1" x14ac:dyDescent="0.3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ht="20.25" customHeight="1" x14ac:dyDescent="0.3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ht="20.25" customHeight="1" x14ac:dyDescent="0.3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spans="1:27" ht="20.25" customHeight="1" x14ac:dyDescent="0.3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spans="1:27" ht="20.25" customHeight="1" x14ac:dyDescent="0.3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spans="1:27" ht="20.25" customHeight="1" x14ac:dyDescent="0.3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spans="1:27" ht="20.25" customHeight="1" x14ac:dyDescent="0.3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spans="1:27" ht="20.25" customHeight="1" x14ac:dyDescent="0.3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spans="1:27" ht="20.25" customHeight="1" x14ac:dyDescent="0.3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spans="1:27" ht="20.25" customHeight="1" x14ac:dyDescent="0.3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spans="1:27" ht="20.25" customHeight="1" x14ac:dyDescent="0.3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spans="1:27" ht="20.25" customHeight="1" x14ac:dyDescent="0.3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spans="1:27" ht="20.25" customHeight="1" x14ac:dyDescent="0.3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spans="1:27" ht="20.25" customHeight="1" x14ac:dyDescent="0.3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spans="1:27" ht="20.25" customHeight="1" x14ac:dyDescent="0.3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spans="1:27" ht="20.25" customHeight="1" x14ac:dyDescent="0.3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spans="1:27" ht="20.25" customHeight="1" x14ac:dyDescent="0.3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spans="1:27" ht="20.25" customHeight="1" x14ac:dyDescent="0.3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spans="1:27" ht="20.25" customHeight="1" x14ac:dyDescent="0.3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spans="1:27" ht="20.25" customHeight="1" x14ac:dyDescent="0.3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spans="1:27" ht="20.25" customHeight="1" x14ac:dyDescent="0.3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spans="1:27" ht="20.25" customHeight="1" x14ac:dyDescent="0.3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spans="1:27" ht="20.25" customHeight="1" x14ac:dyDescent="0.3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spans="1:27" ht="20.25" customHeight="1" x14ac:dyDescent="0.3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spans="1:27" ht="20.25" customHeight="1" x14ac:dyDescent="0.3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spans="1:27" ht="20.25" customHeight="1" x14ac:dyDescent="0.3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spans="1:27" ht="20.25" customHeight="1" x14ac:dyDescent="0.3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spans="1:27" ht="20.25" customHeight="1" x14ac:dyDescent="0.3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spans="1:27" ht="20.25" customHeight="1" x14ac:dyDescent="0.3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spans="1:27" ht="20.25" customHeight="1" x14ac:dyDescent="0.3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spans="1:27" ht="20.25" customHeight="1" x14ac:dyDescent="0.3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spans="1:27" ht="20.25" customHeight="1" x14ac:dyDescent="0.3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spans="1:27" ht="20.25" customHeight="1" x14ac:dyDescent="0.3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spans="1:27" ht="20.25" customHeight="1" x14ac:dyDescent="0.3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spans="1:27" ht="20.25" customHeight="1" x14ac:dyDescent="0.3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spans="1:27" ht="20.25" customHeight="1" x14ac:dyDescent="0.3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spans="1:27" ht="20.25" customHeight="1" x14ac:dyDescent="0.3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spans="1:27" ht="20.25" customHeight="1" x14ac:dyDescent="0.3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spans="1:27" ht="20.25" customHeight="1" x14ac:dyDescent="0.3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spans="1:27" ht="20.25" customHeight="1" x14ac:dyDescent="0.3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spans="1:27" ht="20.25" customHeight="1" x14ac:dyDescent="0.3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spans="1:27" ht="20.25" customHeight="1" x14ac:dyDescent="0.3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spans="1:27" ht="20.25" customHeight="1" x14ac:dyDescent="0.3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spans="1:27" ht="20.25" customHeight="1" x14ac:dyDescent="0.3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spans="1:27" ht="20.25" customHeight="1" x14ac:dyDescent="0.3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spans="1:27" ht="20.25" customHeight="1" x14ac:dyDescent="0.3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spans="1:27" ht="20.25" customHeight="1" x14ac:dyDescent="0.3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spans="1:27" ht="20.25" customHeight="1" x14ac:dyDescent="0.3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spans="1:27" ht="20.25" customHeight="1" x14ac:dyDescent="0.3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spans="1:27" ht="20.25" customHeight="1" x14ac:dyDescent="0.3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spans="1:27" ht="20.25" customHeight="1" x14ac:dyDescent="0.3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spans="1:27" ht="20.25" customHeight="1" x14ac:dyDescent="0.3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spans="1:27" ht="20.25" customHeight="1" x14ac:dyDescent="0.3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spans="1:27" ht="20.25" customHeight="1" x14ac:dyDescent="0.3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spans="1:27" ht="20.25" customHeight="1" x14ac:dyDescent="0.3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spans="1:27" ht="20.25" customHeight="1" x14ac:dyDescent="0.3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spans="1:27" ht="20.25" customHeight="1" x14ac:dyDescent="0.3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spans="1:27" ht="20.25" customHeight="1" x14ac:dyDescent="0.3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spans="1:27" ht="20.25" customHeight="1" x14ac:dyDescent="0.3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spans="1:27" ht="20.25" customHeight="1" x14ac:dyDescent="0.3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spans="1:27" ht="20.25" customHeight="1" x14ac:dyDescent="0.3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spans="1:27" ht="20.25" customHeight="1" x14ac:dyDescent="0.3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spans="1:27" ht="20.25" customHeight="1" x14ac:dyDescent="0.3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spans="1:27" ht="20.25" customHeight="1" x14ac:dyDescent="0.3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spans="1:27" ht="20.25" customHeight="1" x14ac:dyDescent="0.3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spans="1:27" ht="20.25" customHeight="1" x14ac:dyDescent="0.3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spans="1:27" ht="20.25" customHeight="1" x14ac:dyDescent="0.3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spans="1:27" ht="20.25" customHeight="1" x14ac:dyDescent="0.3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spans="1:27" ht="20.25" customHeight="1" x14ac:dyDescent="0.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spans="1:27" ht="20.25" customHeight="1" x14ac:dyDescent="0.3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spans="1:27" ht="20.25" customHeight="1" x14ac:dyDescent="0.3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spans="1:27" ht="20.25" customHeight="1" x14ac:dyDescent="0.3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spans="1:27" ht="20.25" customHeight="1" x14ac:dyDescent="0.3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spans="1:27" ht="20.25" customHeight="1" x14ac:dyDescent="0.3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spans="1:27" ht="20.25" customHeight="1" x14ac:dyDescent="0.3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spans="1:27" ht="20.25" customHeight="1" x14ac:dyDescent="0.3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spans="1:27" ht="20.25" customHeight="1" x14ac:dyDescent="0.3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spans="1:27" ht="20.25" customHeight="1" x14ac:dyDescent="0.3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spans="1:27" ht="20.25" customHeight="1" x14ac:dyDescent="0.3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spans="1:27" ht="20.25" customHeight="1" x14ac:dyDescent="0.3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spans="1:27" ht="20.25" customHeight="1" x14ac:dyDescent="0.3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spans="1:27" ht="20.25" customHeight="1" x14ac:dyDescent="0.3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spans="1:27" ht="20.25" customHeight="1" x14ac:dyDescent="0.3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spans="1:27" ht="20.25" customHeight="1" x14ac:dyDescent="0.3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spans="1:27" ht="20.25" customHeight="1" x14ac:dyDescent="0.3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spans="1:27" ht="20.25" customHeight="1" x14ac:dyDescent="0.3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spans="1:27" ht="20.25" customHeight="1" x14ac:dyDescent="0.3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spans="1:27" ht="20.25" customHeight="1" x14ac:dyDescent="0.3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spans="1:27" ht="20.25" customHeight="1" x14ac:dyDescent="0.3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spans="1:27" ht="20.25" customHeight="1" x14ac:dyDescent="0.3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spans="1:27" ht="20.25" customHeight="1" x14ac:dyDescent="0.3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spans="1:27" ht="20.25" customHeight="1" x14ac:dyDescent="0.3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spans="1:27" ht="20.25" customHeight="1" x14ac:dyDescent="0.3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spans="1:27" ht="20.25" customHeight="1" x14ac:dyDescent="0.3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spans="1:27" ht="20.25" customHeight="1" x14ac:dyDescent="0.3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spans="1:27" ht="20.25" customHeight="1" x14ac:dyDescent="0.3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spans="1:27" ht="20.25" customHeight="1" x14ac:dyDescent="0.3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spans="1:27" ht="20.25" customHeight="1" x14ac:dyDescent="0.3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spans="1:27" ht="20.25" customHeight="1" x14ac:dyDescent="0.3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spans="1:27" ht="20.25" customHeight="1" x14ac:dyDescent="0.3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spans="1:27" ht="20.25" customHeight="1" x14ac:dyDescent="0.3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spans="1:27" ht="20.25" customHeight="1" x14ac:dyDescent="0.3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spans="1:27" ht="20.25" customHeight="1" x14ac:dyDescent="0.3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spans="1:27" ht="20.25" customHeight="1" x14ac:dyDescent="0.3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spans="1:27" ht="20.25" customHeight="1" x14ac:dyDescent="0.3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spans="1:27" ht="20.25" customHeight="1" x14ac:dyDescent="0.3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spans="1:27" ht="20.25" customHeight="1" x14ac:dyDescent="0.3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spans="1:27" ht="20.25" customHeight="1" x14ac:dyDescent="0.3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spans="1:27" ht="20.25" customHeight="1" x14ac:dyDescent="0.3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spans="1:27" ht="20.25" customHeight="1" x14ac:dyDescent="0.3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spans="1:27" ht="20.25" customHeight="1" x14ac:dyDescent="0.3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spans="1:27" ht="20.25" customHeight="1" x14ac:dyDescent="0.3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spans="1:27" ht="20.25" customHeight="1" x14ac:dyDescent="0.3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spans="1:27" ht="20.25" customHeight="1" x14ac:dyDescent="0.3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spans="1:27" ht="20.25" customHeight="1" x14ac:dyDescent="0.3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spans="1:27" ht="20.25" customHeight="1" x14ac:dyDescent="0.3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spans="1:27" ht="20.25" customHeight="1" x14ac:dyDescent="0.3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spans="1:27" ht="20.25" customHeight="1" x14ac:dyDescent="0.3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spans="1:27" ht="20.25" customHeight="1" x14ac:dyDescent="0.3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spans="1:27" ht="20.25" customHeight="1" x14ac:dyDescent="0.3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spans="1:27" ht="20.25" customHeight="1" x14ac:dyDescent="0.3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spans="1:27" ht="20.25" customHeight="1" x14ac:dyDescent="0.3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spans="1:27" ht="20.25" customHeight="1" x14ac:dyDescent="0.3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spans="1:27" ht="20.25" customHeight="1" x14ac:dyDescent="0.3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spans="1:27" ht="20.25" customHeight="1" x14ac:dyDescent="0.3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spans="1:27" ht="20.25" customHeight="1" x14ac:dyDescent="0.3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spans="1:27" ht="20.25" customHeight="1" x14ac:dyDescent="0.3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spans="1:27" ht="20.25" customHeight="1" x14ac:dyDescent="0.3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spans="1:27" ht="20.25" customHeight="1" x14ac:dyDescent="0.3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spans="1:27" ht="20.25" customHeight="1" x14ac:dyDescent="0.3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spans="1:27" ht="20.25" customHeight="1" x14ac:dyDescent="0.3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spans="1:27" ht="20.25" customHeight="1" x14ac:dyDescent="0.3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spans="1:27" ht="20.25" customHeight="1" x14ac:dyDescent="0.3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spans="1:27" ht="20.25" customHeight="1" x14ac:dyDescent="0.3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spans="1:27" ht="20.25" customHeight="1" x14ac:dyDescent="0.3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spans="1:27" ht="20.25" customHeight="1" x14ac:dyDescent="0.3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spans="1:27" ht="20.25" customHeight="1" x14ac:dyDescent="0.3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spans="1:27" ht="20.25" customHeight="1" x14ac:dyDescent="0.3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spans="1:27" ht="20.25" customHeight="1" x14ac:dyDescent="0.3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spans="1:27" ht="20.25" customHeight="1" x14ac:dyDescent="0.3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spans="1:27" ht="20.25" customHeight="1" x14ac:dyDescent="0.3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spans="1:27" ht="20.25" customHeight="1" x14ac:dyDescent="0.3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spans="1:27" ht="20.25" customHeight="1" x14ac:dyDescent="0.3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spans="1:27" ht="20.25" customHeight="1" x14ac:dyDescent="0.3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spans="1:27" ht="20.25" customHeight="1" x14ac:dyDescent="0.3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spans="1:27" ht="20.25" customHeight="1" x14ac:dyDescent="0.3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spans="1:27" ht="20.25" customHeight="1" x14ac:dyDescent="0.3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spans="1:27" ht="20.25" customHeight="1" x14ac:dyDescent="0.3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spans="1:27" ht="20.25" customHeight="1" x14ac:dyDescent="0.3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spans="1:27" ht="20.25" customHeight="1" x14ac:dyDescent="0.3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spans="1:27" ht="20.25" customHeight="1" x14ac:dyDescent="0.3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spans="1:27" ht="20.25" customHeight="1" x14ac:dyDescent="0.3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spans="1:27" ht="20.25" customHeight="1" x14ac:dyDescent="0.3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spans="1:27" ht="20.25" customHeight="1" x14ac:dyDescent="0.3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spans="1:27" ht="20.25" customHeight="1" x14ac:dyDescent="0.3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spans="1:27" ht="20.25" customHeight="1" x14ac:dyDescent="0.3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spans="1:27" ht="20.25" customHeight="1" x14ac:dyDescent="0.3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spans="1:27" ht="20.25" customHeight="1" x14ac:dyDescent="0.3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spans="1:27" ht="20.25" customHeight="1" x14ac:dyDescent="0.3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spans="1:27" ht="20.25" customHeight="1" x14ac:dyDescent="0.3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spans="1:27" ht="20.25" customHeight="1" x14ac:dyDescent="0.3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spans="1:27" ht="20.25" customHeight="1" x14ac:dyDescent="0.3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spans="1:27" ht="20.25" customHeight="1" x14ac:dyDescent="0.3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spans="1:27" ht="20.25" customHeight="1" x14ac:dyDescent="0.3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spans="1:27" ht="20.25" customHeight="1" x14ac:dyDescent="0.3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spans="1:27" ht="20.25" customHeight="1" x14ac:dyDescent="0.3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spans="1:27" ht="20.25" customHeight="1" x14ac:dyDescent="0.3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spans="1:27" ht="20.25" customHeight="1" x14ac:dyDescent="0.3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spans="1:27" ht="20.25" customHeight="1" x14ac:dyDescent="0.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spans="1:27" ht="20.25" customHeight="1" x14ac:dyDescent="0.3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spans="1:27" ht="20.25" customHeight="1" x14ac:dyDescent="0.3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spans="1:27" ht="20.25" customHeight="1" x14ac:dyDescent="0.3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spans="1:27" ht="20.25" customHeight="1" x14ac:dyDescent="0.3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spans="1:27" ht="20.25" customHeight="1" x14ac:dyDescent="0.3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spans="1:27" ht="20.25" customHeight="1" x14ac:dyDescent="0.3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spans="1:27" ht="20.25" customHeight="1" x14ac:dyDescent="0.3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spans="1:27" ht="20.25" customHeight="1" x14ac:dyDescent="0.3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spans="1:27" ht="20.25" customHeight="1" x14ac:dyDescent="0.3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spans="1:27" ht="20.25" customHeight="1" x14ac:dyDescent="0.3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spans="1:27" ht="20.25" customHeight="1" x14ac:dyDescent="0.3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spans="1:27" ht="20.25" customHeight="1" x14ac:dyDescent="0.3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spans="1:27" ht="20.25" customHeight="1" x14ac:dyDescent="0.3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spans="1:27" ht="20.25" customHeight="1" x14ac:dyDescent="0.3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spans="1:27" ht="20.25" customHeight="1" x14ac:dyDescent="0.3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spans="1:27" ht="20.25" customHeight="1" x14ac:dyDescent="0.3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spans="1:27" ht="20.25" customHeight="1" x14ac:dyDescent="0.3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spans="1:27" ht="20.25" customHeight="1" x14ac:dyDescent="0.3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spans="1:27" ht="20.25" customHeight="1" x14ac:dyDescent="0.3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spans="1:27" ht="20.25" customHeight="1" x14ac:dyDescent="0.3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spans="1:27" ht="20.25" customHeight="1" x14ac:dyDescent="0.3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spans="1:27" ht="20.25" customHeight="1" x14ac:dyDescent="0.3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spans="1:27" ht="20.25" customHeight="1" x14ac:dyDescent="0.3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spans="1:27" ht="20.25" customHeight="1" x14ac:dyDescent="0.3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spans="1:27" ht="20.25" customHeight="1" x14ac:dyDescent="0.3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spans="1:27" ht="20.25" customHeight="1" x14ac:dyDescent="0.3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spans="1:27" ht="20.25" customHeight="1" x14ac:dyDescent="0.3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spans="1:27" ht="20.25" customHeight="1" x14ac:dyDescent="0.3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spans="1:27" ht="20.25" customHeight="1" x14ac:dyDescent="0.3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spans="1:27" ht="20.25" customHeight="1" x14ac:dyDescent="0.3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spans="1:27" ht="20.25" customHeight="1" x14ac:dyDescent="0.3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spans="1:27" ht="20.25" customHeight="1" x14ac:dyDescent="0.3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spans="1:27" ht="20.25" customHeight="1" x14ac:dyDescent="0.3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spans="1:27" ht="20.25" customHeight="1" x14ac:dyDescent="0.3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spans="1:27" ht="20.25" customHeight="1" x14ac:dyDescent="0.3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spans="1:27" ht="20.25" customHeight="1" x14ac:dyDescent="0.3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spans="1:27" ht="20.25" customHeight="1" x14ac:dyDescent="0.3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spans="1:27" ht="20.25" customHeight="1" x14ac:dyDescent="0.3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spans="1:27" ht="20.25" customHeight="1" x14ac:dyDescent="0.3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spans="1:27" ht="20.25" customHeight="1" x14ac:dyDescent="0.3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spans="1:27" ht="20.25" customHeight="1" x14ac:dyDescent="0.3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spans="1:27" ht="20.25" customHeight="1" x14ac:dyDescent="0.3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spans="1:27" ht="20.25" customHeight="1" x14ac:dyDescent="0.3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spans="1:27" ht="20.25" customHeight="1" x14ac:dyDescent="0.3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spans="1:27" ht="20.25" customHeight="1" x14ac:dyDescent="0.3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spans="1:27" ht="20.25" customHeight="1" x14ac:dyDescent="0.3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spans="1:27" ht="20.25" customHeight="1" x14ac:dyDescent="0.3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spans="1:27" ht="20.25" customHeight="1" x14ac:dyDescent="0.3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spans="1:27" ht="20.25" customHeight="1" x14ac:dyDescent="0.3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spans="1:27" ht="20.25" customHeight="1" x14ac:dyDescent="0.3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spans="1:27" ht="20.25" customHeight="1" x14ac:dyDescent="0.3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spans="1:27" ht="20.25" customHeight="1" x14ac:dyDescent="0.3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spans="1:27" ht="20.25" customHeight="1" x14ac:dyDescent="0.3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spans="1:27" ht="20.25" customHeight="1" x14ac:dyDescent="0.3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spans="1:27" ht="20.25" customHeight="1" x14ac:dyDescent="0.3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spans="1:27" ht="20.25" customHeight="1" x14ac:dyDescent="0.3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spans="1:27" ht="20.25" customHeight="1" x14ac:dyDescent="0.3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spans="1:27" ht="20.25" customHeight="1" x14ac:dyDescent="0.3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spans="1:27" ht="20.25" customHeight="1" x14ac:dyDescent="0.3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spans="1:27" ht="20.25" customHeight="1" x14ac:dyDescent="0.3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spans="1:27" ht="20.25" customHeight="1" x14ac:dyDescent="0.3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spans="1:27" ht="20.25" customHeight="1" x14ac:dyDescent="0.3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  <row r="998" spans="1:27" ht="20.25" customHeight="1" x14ac:dyDescent="0.3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</row>
    <row r="999" spans="1:27" ht="20.25" customHeight="1" x14ac:dyDescent="0.3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</row>
  </sheetData>
  <mergeCells count="30">
    <mergeCell ref="A1:C1"/>
    <mergeCell ref="A2:M2"/>
    <mergeCell ref="A3:M3"/>
    <mergeCell ref="F13:H13"/>
    <mergeCell ref="F14:H14"/>
    <mergeCell ref="E14:E15"/>
    <mergeCell ref="D14:D15"/>
    <mergeCell ref="I14:I15"/>
    <mergeCell ref="J14:J15"/>
    <mergeCell ref="K14:K15"/>
    <mergeCell ref="L14:L15"/>
    <mergeCell ref="F15:H15"/>
    <mergeCell ref="A16:B16"/>
    <mergeCell ref="A17:B17"/>
    <mergeCell ref="A18:B18"/>
    <mergeCell ref="A19:B19"/>
    <mergeCell ref="A20:B20"/>
    <mergeCell ref="A21:B21"/>
    <mergeCell ref="A22:B22"/>
    <mergeCell ref="A23:B23"/>
    <mergeCell ref="A32:B32"/>
    <mergeCell ref="A33:C33"/>
    <mergeCell ref="A56:M56"/>
    <mergeCell ref="A25:B25"/>
    <mergeCell ref="A26:B26"/>
    <mergeCell ref="A27:B27"/>
    <mergeCell ref="A28:B28"/>
    <mergeCell ref="A29:B29"/>
    <mergeCell ref="A30:B30"/>
    <mergeCell ref="A31:B31"/>
  </mergeCells>
  <printOptions horizontalCentered="1" verticalCentered="1"/>
  <pageMargins left="0.25" right="0.25" top="0.5" bottom="0.5" header="0" footer="0"/>
  <pageSetup orientation="landscape" r:id="rId1"/>
  <headerFooter>
    <oddFooter>&amp;R&amp;F.xls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00"/>
  <sheetViews>
    <sheetView tabSelected="1" zoomScale="60" zoomScaleNormal="60" workbookViewId="0">
      <selection activeCell="N36" sqref="N36"/>
    </sheetView>
  </sheetViews>
  <sheetFormatPr defaultColWidth="12.5703125" defaultRowHeight="15" customHeight="1" x14ac:dyDescent="0.35"/>
  <cols>
    <col min="1" max="1" width="25.7109375" style="31" customWidth="1"/>
    <col min="2" max="2" width="35.7109375" style="31" customWidth="1"/>
    <col min="3" max="3" width="23.85546875" style="31" customWidth="1"/>
    <col min="4" max="4" width="30.28515625" style="31" customWidth="1"/>
    <col min="5" max="5" width="24.140625" style="31" customWidth="1"/>
    <col min="6" max="7" width="33.7109375" style="31" customWidth="1"/>
    <col min="8" max="8" width="28" style="31" bestFit="1" customWidth="1"/>
    <col min="9" max="9" width="37.140625" style="31" customWidth="1"/>
    <col min="10" max="13" width="33.7109375" style="31" customWidth="1"/>
    <col min="14" max="14" width="30.28515625" style="31" customWidth="1"/>
    <col min="15" max="15" width="22.42578125" style="31" customWidth="1"/>
    <col min="16" max="27" width="9.140625" style="31" customWidth="1"/>
    <col min="28" max="16384" width="12.5703125" style="31"/>
  </cols>
  <sheetData>
    <row r="1" spans="1:27" ht="20.25" customHeight="1" x14ac:dyDescent="0.35">
      <c r="A1" s="346" t="s">
        <v>0</v>
      </c>
      <c r="B1" s="345"/>
      <c r="C1" s="345"/>
      <c r="D1" s="28"/>
      <c r="E1" s="28"/>
      <c r="F1" s="29"/>
      <c r="G1" s="29"/>
      <c r="H1" s="28"/>
      <c r="I1" s="28"/>
      <c r="J1" s="28"/>
      <c r="K1" s="28"/>
      <c r="L1" s="28"/>
      <c r="M1" s="28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20.25" customHeight="1" x14ac:dyDescent="0.35">
      <c r="A2" s="347" t="s">
        <v>176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28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0.25" customHeight="1" x14ac:dyDescent="0.35">
      <c r="A3" s="348" t="s">
        <v>191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28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20.25" customHeight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20.25" customHeight="1" x14ac:dyDescent="0.35">
      <c r="A5" s="33"/>
      <c r="B5" s="30"/>
      <c r="C5" s="30"/>
      <c r="H5" s="33" t="s">
        <v>5</v>
      </c>
      <c r="I5" s="129">
        <f>Overall!$J$6</f>
        <v>0</v>
      </c>
      <c r="J5" s="34"/>
      <c r="K5" s="30"/>
      <c r="L5" s="14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0.25" customHeight="1" x14ac:dyDescent="0.35">
      <c r="A6" s="33"/>
      <c r="B6" s="30"/>
      <c r="C6" s="30"/>
      <c r="D6" s="37"/>
      <c r="E6" s="37"/>
      <c r="F6" s="33"/>
      <c r="G6" s="33"/>
      <c r="H6" s="33" t="s">
        <v>4</v>
      </c>
      <c r="I6" s="141" t="str">
        <f>Overall!$J$5</f>
        <v>T32-CA000295-20</v>
      </c>
      <c r="J6" s="142"/>
      <c r="K6" s="30"/>
      <c r="L6" s="143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0.25" customHeight="1" x14ac:dyDescent="0.35">
      <c r="A7" s="37"/>
      <c r="B7" s="37"/>
      <c r="C7" s="37"/>
      <c r="D7" s="37"/>
      <c r="E7" s="37"/>
      <c r="F7" s="33"/>
      <c r="G7" s="33"/>
      <c r="H7" s="144" t="s">
        <v>87</v>
      </c>
      <c r="I7" s="210"/>
      <c r="J7" s="142"/>
      <c r="K7" s="33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20.25" customHeight="1" x14ac:dyDescent="0.35">
      <c r="A8" s="37"/>
      <c r="B8" s="37"/>
      <c r="C8" s="37"/>
      <c r="D8" s="37"/>
      <c r="E8" s="37"/>
      <c r="F8" s="33"/>
      <c r="G8" s="33"/>
      <c r="H8" s="33" t="s">
        <v>7</v>
      </c>
      <c r="I8" s="141" t="str">
        <f>Overall!$J$7</f>
        <v>Smith</v>
      </c>
      <c r="J8" s="29"/>
      <c r="K8" s="30"/>
      <c r="L8" s="38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20.25" customHeight="1" x14ac:dyDescent="0.35">
      <c r="A9" s="41"/>
      <c r="B9" s="41"/>
      <c r="C9" s="42"/>
      <c r="D9" s="37"/>
      <c r="E9" s="37"/>
      <c r="F9" s="37"/>
      <c r="G9" s="37"/>
      <c r="H9" s="33"/>
      <c r="I9" s="33"/>
      <c r="J9" s="29"/>
      <c r="K9" s="37"/>
      <c r="L9" s="37"/>
      <c r="M9" s="37"/>
      <c r="N9" s="37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0.25" customHeight="1" x14ac:dyDescent="0.35">
      <c r="A10" s="40" t="s">
        <v>154</v>
      </c>
      <c r="B10" s="34"/>
      <c r="C10" s="42"/>
      <c r="D10" s="37"/>
      <c r="E10" s="37"/>
      <c r="F10" s="37"/>
      <c r="G10" s="37"/>
      <c r="H10" s="37"/>
      <c r="I10" s="37"/>
      <c r="J10" s="43"/>
      <c r="K10" s="37"/>
      <c r="L10" s="37"/>
      <c r="M10" s="37"/>
      <c r="N10" s="37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20.25" customHeight="1" x14ac:dyDescent="0.35">
      <c r="A11" s="34"/>
      <c r="B11" s="41"/>
      <c r="C11" s="3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20.25" customHeight="1" x14ac:dyDescent="0.35">
      <c r="A12" s="45"/>
      <c r="B12" s="45"/>
      <c r="C12" s="4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20.25" customHeight="1" x14ac:dyDescent="0.35">
      <c r="A13" s="46"/>
      <c r="B13" s="47"/>
      <c r="C13" s="48"/>
      <c r="D13" s="49" t="s">
        <v>15</v>
      </c>
      <c r="E13" s="49" t="s">
        <v>16</v>
      </c>
      <c r="F13" s="369" t="s">
        <v>17</v>
      </c>
      <c r="G13" s="369"/>
      <c r="H13" s="358"/>
      <c r="I13" s="49" t="s">
        <v>17</v>
      </c>
      <c r="J13" s="49" t="s">
        <v>18</v>
      </c>
      <c r="K13" s="221" t="s">
        <v>20</v>
      </c>
      <c r="L13" s="51" t="s">
        <v>89</v>
      </c>
      <c r="M13" s="180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20.25" customHeight="1" x14ac:dyDescent="0.35">
      <c r="A14" s="52"/>
      <c r="B14" s="53"/>
      <c r="C14" s="38"/>
      <c r="D14" s="341" t="s">
        <v>21</v>
      </c>
      <c r="E14" s="341" t="s">
        <v>22</v>
      </c>
      <c r="F14" s="350" t="s">
        <v>192</v>
      </c>
      <c r="G14" s="350"/>
      <c r="H14" s="358"/>
      <c r="I14" s="341" t="s">
        <v>24</v>
      </c>
      <c r="J14" s="341" t="s">
        <v>90</v>
      </c>
      <c r="K14" s="222" t="s">
        <v>25</v>
      </c>
      <c r="L14" s="54" t="s">
        <v>26</v>
      </c>
      <c r="M14" s="55" t="s">
        <v>27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ht="53.25" customHeight="1" x14ac:dyDescent="0.35">
      <c r="A15" s="56"/>
      <c r="B15" s="30"/>
      <c r="C15" s="30"/>
      <c r="D15" s="342"/>
      <c r="E15" s="342"/>
      <c r="F15" s="335" t="s">
        <v>28</v>
      </c>
      <c r="G15" s="335"/>
      <c r="H15" s="358"/>
      <c r="I15" s="342"/>
      <c r="J15" s="342"/>
      <c r="K15" s="223"/>
      <c r="L15" s="57"/>
      <c r="M15" s="5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20.25" customHeight="1" x14ac:dyDescent="0.35">
      <c r="A16" s="336" t="s">
        <v>29</v>
      </c>
      <c r="B16" s="334"/>
      <c r="C16" s="58" t="s">
        <v>91</v>
      </c>
      <c r="D16" s="59" t="s">
        <v>31</v>
      </c>
      <c r="E16" s="59"/>
      <c r="F16" s="60"/>
      <c r="G16" s="250"/>
      <c r="H16" s="213"/>
      <c r="I16" s="59"/>
      <c r="J16" s="59"/>
      <c r="K16" s="60"/>
      <c r="L16" s="61"/>
      <c r="M16" s="6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20.25" customHeight="1" x14ac:dyDescent="0.35">
      <c r="A17" s="336"/>
      <c r="B17" s="334"/>
      <c r="C17" s="62"/>
      <c r="D17" s="145">
        <f>Overall!J8</f>
        <v>45838</v>
      </c>
      <c r="E17" s="145"/>
      <c r="F17" s="63" t="s">
        <v>156</v>
      </c>
      <c r="G17" s="62" t="s">
        <v>193</v>
      </c>
      <c r="H17" s="62" t="s">
        <v>93</v>
      </c>
      <c r="I17" s="234" t="s">
        <v>95</v>
      </c>
      <c r="J17" s="145" t="s">
        <v>96</v>
      </c>
      <c r="K17" s="63" t="s">
        <v>34</v>
      </c>
      <c r="L17" s="55"/>
      <c r="M17" s="55" t="s">
        <v>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20.25" customHeight="1" thickBot="1" x14ac:dyDescent="0.4">
      <c r="A18" s="337"/>
      <c r="B18" s="338"/>
      <c r="C18" s="65"/>
      <c r="D18" s="66"/>
      <c r="E18" s="66"/>
      <c r="F18" s="147"/>
      <c r="G18" s="219"/>
      <c r="H18" s="219"/>
      <c r="I18" s="235"/>
      <c r="J18" s="227"/>
      <c r="K18" s="224" t="s">
        <v>35</v>
      </c>
      <c r="L18" s="71"/>
      <c r="M18" s="70" t="s">
        <v>97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20.25" customHeight="1" thickTop="1" x14ac:dyDescent="0.35">
      <c r="A19" s="339" t="s">
        <v>37</v>
      </c>
      <c r="B19" s="340"/>
      <c r="C19" s="72" t="s">
        <v>38</v>
      </c>
      <c r="D19" s="198">
        <v>0</v>
      </c>
      <c r="E19" s="212">
        <v>0</v>
      </c>
      <c r="F19" s="76">
        <f>-D19-E19</f>
        <v>0</v>
      </c>
      <c r="G19" s="214">
        <v>0</v>
      </c>
      <c r="H19" s="214">
        <v>0</v>
      </c>
      <c r="I19" s="228">
        <v>0</v>
      </c>
      <c r="J19" s="228"/>
      <c r="K19" s="76">
        <f t="shared" ref="K19:K33" si="0">SUM(D19:I19)</f>
        <v>0</v>
      </c>
      <c r="L19" s="77">
        <v>0</v>
      </c>
      <c r="M19" s="77">
        <f t="shared" ref="M19:M29" si="1">K19+L19</f>
        <v>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20.25" customHeight="1" x14ac:dyDescent="0.35">
      <c r="A20" s="333" t="s">
        <v>39</v>
      </c>
      <c r="B20" s="334"/>
      <c r="C20" s="78" t="s">
        <v>40</v>
      </c>
      <c r="D20" s="199">
        <v>0</v>
      </c>
      <c r="E20" s="212">
        <v>0</v>
      </c>
      <c r="F20" s="76">
        <f>-D20-E20</f>
        <v>0</v>
      </c>
      <c r="G20" s="215">
        <v>0</v>
      </c>
      <c r="H20" s="215">
        <f>0</f>
        <v>0</v>
      </c>
      <c r="I20" s="229">
        <v>0</v>
      </c>
      <c r="J20" s="229"/>
      <c r="K20" s="82">
        <f t="shared" si="0"/>
        <v>0</v>
      </c>
      <c r="L20" s="79">
        <v>0</v>
      </c>
      <c r="M20" s="79">
        <f t="shared" si="1"/>
        <v>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20.25" customHeight="1" x14ac:dyDescent="0.35">
      <c r="A21" s="333" t="s">
        <v>178</v>
      </c>
      <c r="B21" s="334"/>
      <c r="C21" s="78" t="s">
        <v>42</v>
      </c>
      <c r="D21" s="199">
        <v>0</v>
      </c>
      <c r="E21" s="212">
        <v>0</v>
      </c>
      <c r="F21" s="76">
        <v>0</v>
      </c>
      <c r="G21" s="215">
        <f>0</f>
        <v>0</v>
      </c>
      <c r="H21" s="215">
        <f>-E21-D21</f>
        <v>0</v>
      </c>
      <c r="I21" s="229">
        <v>0</v>
      </c>
      <c r="J21" s="229"/>
      <c r="K21" s="82">
        <f t="shared" si="0"/>
        <v>0</v>
      </c>
      <c r="L21" s="79">
        <v>0</v>
      </c>
      <c r="M21" s="79">
        <f t="shared" si="1"/>
        <v>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20.25" customHeight="1" x14ac:dyDescent="0.35">
      <c r="A22" s="333" t="s">
        <v>43</v>
      </c>
      <c r="B22" s="334"/>
      <c r="C22" s="78" t="s">
        <v>44</v>
      </c>
      <c r="D22" s="199">
        <v>0</v>
      </c>
      <c r="E22" s="212">
        <v>0</v>
      </c>
      <c r="F22" s="76">
        <f t="shared" ref="F22" si="2">0</f>
        <v>0</v>
      </c>
      <c r="G22" s="215">
        <f>-E22-D22</f>
        <v>0</v>
      </c>
      <c r="H22" s="215">
        <f>0</f>
        <v>0</v>
      </c>
      <c r="I22" s="229">
        <v>0</v>
      </c>
      <c r="J22" s="229"/>
      <c r="K22" s="82">
        <f t="shared" si="0"/>
        <v>0</v>
      </c>
      <c r="L22" s="79">
        <v>0</v>
      </c>
      <c r="M22" s="79">
        <f t="shared" si="1"/>
        <v>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20.25" customHeight="1" x14ac:dyDescent="0.35">
      <c r="A23" s="333" t="s">
        <v>180</v>
      </c>
      <c r="B23" s="334"/>
      <c r="C23" s="78" t="s">
        <v>46</v>
      </c>
      <c r="D23" s="199">
        <v>0</v>
      </c>
      <c r="E23" s="212">
        <v>0</v>
      </c>
      <c r="F23" s="76">
        <f>-D23-E23</f>
        <v>0</v>
      </c>
      <c r="G23" s="215">
        <v>0</v>
      </c>
      <c r="H23" s="215">
        <v>0</v>
      </c>
      <c r="I23" s="229">
        <v>0</v>
      </c>
      <c r="J23" s="229"/>
      <c r="K23" s="82">
        <f t="shared" si="0"/>
        <v>0</v>
      </c>
      <c r="L23" s="79">
        <v>0</v>
      </c>
      <c r="M23" s="79">
        <f t="shared" si="1"/>
        <v>0</v>
      </c>
      <c r="N23" s="30"/>
      <c r="O23" s="28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0.25" customHeight="1" x14ac:dyDescent="0.35">
      <c r="A24" s="164" t="s">
        <v>47</v>
      </c>
      <c r="B24" s="164"/>
      <c r="C24" s="78" t="s">
        <v>48</v>
      </c>
      <c r="D24" s="199">
        <v>0</v>
      </c>
      <c r="E24" s="212">
        <v>0</v>
      </c>
      <c r="F24" s="76">
        <f>-D24-E24</f>
        <v>0</v>
      </c>
      <c r="G24" s="215">
        <v>0</v>
      </c>
      <c r="H24" s="215">
        <v>0</v>
      </c>
      <c r="I24" s="229">
        <v>0</v>
      </c>
      <c r="J24" s="229"/>
      <c r="K24" s="82">
        <f t="shared" si="0"/>
        <v>0</v>
      </c>
      <c r="L24" s="79">
        <v>0</v>
      </c>
      <c r="M24" s="79">
        <f t="shared" si="1"/>
        <v>0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20.25" customHeight="1" x14ac:dyDescent="0.35">
      <c r="A25" s="333" t="s">
        <v>49</v>
      </c>
      <c r="B25" s="334"/>
      <c r="C25" s="78">
        <v>163003</v>
      </c>
      <c r="D25" s="199">
        <v>0</v>
      </c>
      <c r="E25" s="212">
        <v>0</v>
      </c>
      <c r="F25" s="76">
        <f>-D25-E25</f>
        <v>0</v>
      </c>
      <c r="G25" s="215">
        <v>0</v>
      </c>
      <c r="H25" s="215">
        <v>0</v>
      </c>
      <c r="I25" s="229">
        <v>0</v>
      </c>
      <c r="J25" s="229"/>
      <c r="K25" s="82">
        <f t="shared" si="0"/>
        <v>0</v>
      </c>
      <c r="L25" s="79">
        <v>0</v>
      </c>
      <c r="M25" s="79">
        <f t="shared" si="1"/>
        <v>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20.25" customHeight="1" x14ac:dyDescent="0.35">
      <c r="A26" s="333" t="s">
        <v>50</v>
      </c>
      <c r="B26" s="334"/>
      <c r="C26" s="78" t="s">
        <v>51</v>
      </c>
      <c r="D26" s="199">
        <v>0</v>
      </c>
      <c r="E26" s="212">
        <v>0</v>
      </c>
      <c r="F26" s="76">
        <f>-D26-E26</f>
        <v>0</v>
      </c>
      <c r="G26" s="215">
        <v>0</v>
      </c>
      <c r="H26" s="215">
        <v>0</v>
      </c>
      <c r="I26" s="229">
        <v>0</v>
      </c>
      <c r="J26" s="229"/>
      <c r="K26" s="82">
        <f t="shared" si="0"/>
        <v>0</v>
      </c>
      <c r="L26" s="79">
        <v>0</v>
      </c>
      <c r="M26" s="79">
        <f t="shared" si="1"/>
        <v>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20.25" customHeight="1" x14ac:dyDescent="0.35">
      <c r="A27" s="333" t="s">
        <v>52</v>
      </c>
      <c r="B27" s="334"/>
      <c r="C27" s="78" t="s">
        <v>53</v>
      </c>
      <c r="D27" s="199">
        <v>0</v>
      </c>
      <c r="E27" s="212">
        <v>0</v>
      </c>
      <c r="F27" s="76">
        <f>-D27-E27</f>
        <v>0</v>
      </c>
      <c r="G27" s="215">
        <v>0</v>
      </c>
      <c r="H27" s="215">
        <v>0</v>
      </c>
      <c r="I27" s="229">
        <v>0</v>
      </c>
      <c r="J27" s="229"/>
      <c r="K27" s="82">
        <f t="shared" si="0"/>
        <v>0</v>
      </c>
      <c r="L27" s="79">
        <v>0</v>
      </c>
      <c r="M27" s="79">
        <f t="shared" si="1"/>
        <v>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20.25" customHeight="1" x14ac:dyDescent="0.35">
      <c r="A28" s="372" t="s">
        <v>194</v>
      </c>
      <c r="B28" s="334"/>
      <c r="C28" s="187">
        <v>507405</v>
      </c>
      <c r="D28" s="205">
        <v>0</v>
      </c>
      <c r="E28" s="205">
        <v>0</v>
      </c>
      <c r="F28" s="188">
        <f t="shared" ref="F28:F29" si="3">0</f>
        <v>0</v>
      </c>
      <c r="G28" s="220">
        <v>0</v>
      </c>
      <c r="H28" s="220">
        <v>0</v>
      </c>
      <c r="I28" s="230">
        <v>0</v>
      </c>
      <c r="J28" s="230"/>
      <c r="K28" s="225">
        <f t="shared" si="0"/>
        <v>0</v>
      </c>
      <c r="L28" s="189">
        <v>0</v>
      </c>
      <c r="M28" s="190">
        <f t="shared" si="1"/>
        <v>0</v>
      </c>
      <c r="N28" s="30"/>
      <c r="O28" s="28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20.25" customHeight="1" thickBot="1" x14ac:dyDescent="0.4">
      <c r="A29" s="333" t="s">
        <v>195</v>
      </c>
      <c r="B29" s="334"/>
      <c r="C29" s="87">
        <v>508108</v>
      </c>
      <c r="D29" s="200">
        <v>0</v>
      </c>
      <c r="E29" s="200">
        <v>0</v>
      </c>
      <c r="F29" s="76">
        <f t="shared" si="3"/>
        <v>0</v>
      </c>
      <c r="G29" s="216">
        <f>0</f>
        <v>0</v>
      </c>
      <c r="H29" s="216">
        <f>-D29-E29</f>
        <v>0</v>
      </c>
      <c r="I29" s="231">
        <v>0</v>
      </c>
      <c r="J29" s="231"/>
      <c r="K29" s="89">
        <f t="shared" si="0"/>
        <v>0</v>
      </c>
      <c r="L29" s="90">
        <v>0</v>
      </c>
      <c r="M29" s="90">
        <f t="shared" si="1"/>
        <v>0</v>
      </c>
      <c r="N29" s="30"/>
      <c r="O29" s="28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20.25" customHeight="1" thickTop="1" x14ac:dyDescent="0.35">
      <c r="A30" s="359" t="s">
        <v>57</v>
      </c>
      <c r="B30" s="340"/>
      <c r="C30" s="93"/>
      <c r="D30" s="193">
        <f t="shared" ref="D30:I30" si="4">SUM(D19:D29)</f>
        <v>0</v>
      </c>
      <c r="E30" s="193">
        <f t="shared" si="4"/>
        <v>0</v>
      </c>
      <c r="F30" s="74">
        <f t="shared" si="4"/>
        <v>0</v>
      </c>
      <c r="G30" s="217">
        <f t="shared" si="4"/>
        <v>0</v>
      </c>
      <c r="H30" s="217">
        <f t="shared" si="4"/>
        <v>0</v>
      </c>
      <c r="I30" s="232">
        <f t="shared" si="4"/>
        <v>0</v>
      </c>
      <c r="J30" s="232"/>
      <c r="K30" s="74">
        <f>SUM(K19:K29)</f>
        <v>0</v>
      </c>
      <c r="L30" s="95">
        <f>SUM(L19:L29)</f>
        <v>0</v>
      </c>
      <c r="M30" s="95">
        <f t="shared" ref="M30" si="5">SUM(M19:M29)</f>
        <v>0</v>
      </c>
      <c r="N30" s="30"/>
      <c r="O30" s="86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20.25" customHeight="1" x14ac:dyDescent="0.35">
      <c r="A31" s="360" t="s">
        <v>58</v>
      </c>
      <c r="B31" s="334"/>
      <c r="C31" s="72" t="s">
        <v>59</v>
      </c>
      <c r="D31" s="199">
        <v>0</v>
      </c>
      <c r="E31" s="212"/>
      <c r="F31" s="214">
        <f>(F30-F21-F25-F29)*0.08</f>
        <v>0</v>
      </c>
      <c r="G31" s="214">
        <f>(G30-G21-G25-G29)*0.08</f>
        <v>0</v>
      </c>
      <c r="H31" s="214">
        <f>(H30-H21-H25-H29)*0.08</f>
        <v>0</v>
      </c>
      <c r="I31" s="228">
        <f>(I30-I29-I25-I21)*0.08</f>
        <v>0</v>
      </c>
      <c r="J31" s="228"/>
      <c r="K31" s="76">
        <f>SUM(D31:I31)</f>
        <v>0</v>
      </c>
      <c r="L31" s="228">
        <f>(L30-L29-L25-L21)*0.08</f>
        <v>0</v>
      </c>
      <c r="M31" s="79">
        <f t="shared" ref="M31:M33" si="6">K31+L31</f>
        <v>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20.25" customHeight="1" x14ac:dyDescent="0.35">
      <c r="A32" s="360" t="s">
        <v>60</v>
      </c>
      <c r="B32" s="334"/>
      <c r="C32" s="78" t="s">
        <v>61</v>
      </c>
      <c r="D32" s="149">
        <v>0</v>
      </c>
      <c r="E32" s="149"/>
      <c r="F32" s="82"/>
      <c r="G32" s="100"/>
      <c r="H32" s="215"/>
      <c r="I32" s="229"/>
      <c r="J32" s="229"/>
      <c r="K32" s="76">
        <f t="shared" si="0"/>
        <v>0</v>
      </c>
      <c r="L32" s="79"/>
      <c r="M32" s="79">
        <f t="shared" si="6"/>
        <v>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20.25" customHeight="1" thickBot="1" x14ac:dyDescent="0.4">
      <c r="A33" s="361" t="s">
        <v>62</v>
      </c>
      <c r="B33" s="338"/>
      <c r="C33" s="150" t="s">
        <v>63</v>
      </c>
      <c r="D33" s="151">
        <v>0</v>
      </c>
      <c r="E33" s="151"/>
      <c r="F33" s="89"/>
      <c r="G33" s="105"/>
      <c r="H33" s="216"/>
      <c r="I33" s="231"/>
      <c r="J33" s="231"/>
      <c r="K33" s="89">
        <f t="shared" si="0"/>
        <v>0</v>
      </c>
      <c r="L33" s="90"/>
      <c r="M33" s="90">
        <f t="shared" si="6"/>
        <v>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20.25" customHeight="1" thickTop="1" thickBot="1" x14ac:dyDescent="0.4">
      <c r="A34" s="362" t="s">
        <v>64</v>
      </c>
      <c r="B34" s="363"/>
      <c r="C34" s="368"/>
      <c r="D34" s="152">
        <f t="shared" ref="D34:I34" si="7">SUM(D30:D33)</f>
        <v>0</v>
      </c>
      <c r="E34" s="152">
        <f t="shared" si="7"/>
        <v>0</v>
      </c>
      <c r="F34" s="111">
        <f t="shared" si="7"/>
        <v>0</v>
      </c>
      <c r="G34" s="111">
        <f t="shared" si="7"/>
        <v>0</v>
      </c>
      <c r="H34" s="218">
        <f t="shared" si="7"/>
        <v>0</v>
      </c>
      <c r="I34" s="233">
        <f t="shared" si="7"/>
        <v>0</v>
      </c>
      <c r="J34" s="233"/>
      <c r="K34" s="111">
        <f>SUM(D34:I34)</f>
        <v>0</v>
      </c>
      <c r="L34" s="112">
        <f t="shared" ref="L34:M34" si="8">SUM(L30:L33)</f>
        <v>0</v>
      </c>
      <c r="M34" s="112">
        <f t="shared" si="8"/>
        <v>0</v>
      </c>
      <c r="N34" s="30"/>
      <c r="O34" s="86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20.25" customHeight="1" thickTop="1" x14ac:dyDescent="0.3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114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20.25" customHeight="1" x14ac:dyDescent="0.35">
      <c r="A36" s="183" t="s">
        <v>157</v>
      </c>
      <c r="B36" s="183" t="s">
        <v>196</v>
      </c>
      <c r="C36" s="30"/>
      <c r="D36" s="30"/>
      <c r="E36" s="30"/>
      <c r="F36" s="30"/>
      <c r="G36" s="30"/>
      <c r="H36" s="30"/>
      <c r="I36" s="30"/>
      <c r="J36" s="30"/>
      <c r="K36" s="38"/>
      <c r="L36" s="117" t="s">
        <v>103</v>
      </c>
      <c r="M36" s="201">
        <v>30000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20.25" customHeight="1" x14ac:dyDescent="0.35">
      <c r="A37" s="184"/>
      <c r="B37" s="183" t="s">
        <v>197</v>
      </c>
      <c r="C37" s="165"/>
      <c r="D37" s="30"/>
      <c r="E37" s="30"/>
      <c r="F37" s="30"/>
      <c r="G37" s="30"/>
      <c r="H37" s="30"/>
      <c r="I37" s="30"/>
      <c r="J37" s="30"/>
      <c r="K37" s="30"/>
      <c r="L37" s="117" t="s">
        <v>104</v>
      </c>
      <c r="M37" s="121">
        <f>M36-M34</f>
        <v>30000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20.25" customHeight="1" x14ac:dyDescent="0.35">
      <c r="A38" s="184"/>
      <c r="B38" s="183" t="s">
        <v>198</v>
      </c>
      <c r="C38" s="165"/>
      <c r="D38" s="30"/>
      <c r="E38" s="30"/>
      <c r="F38" s="30"/>
      <c r="G38" s="30"/>
      <c r="H38" s="30"/>
      <c r="I38" s="30"/>
      <c r="J38" s="30"/>
      <c r="K38" s="117"/>
      <c r="L38" s="117" t="s">
        <v>105</v>
      </c>
      <c r="M38" s="121">
        <v>0</v>
      </c>
      <c r="N38" s="122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20.25" customHeight="1" x14ac:dyDescent="0.35">
      <c r="A39" s="185"/>
      <c r="B39" s="185" t="s">
        <v>199</v>
      </c>
      <c r="C39" s="191" t="s">
        <v>200</v>
      </c>
      <c r="D39" s="165"/>
      <c r="E39" s="165"/>
      <c r="F39" s="135"/>
      <c r="G39" s="135"/>
      <c r="H39" s="135"/>
      <c r="I39" s="135"/>
      <c r="J39" s="30"/>
      <c r="K39" s="117"/>
      <c r="L39" s="117" t="s">
        <v>106</v>
      </c>
      <c r="M39" s="121">
        <f>M37-M38</f>
        <v>30000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20.25" customHeight="1" x14ac:dyDescent="0.35">
      <c r="A40" s="123"/>
      <c r="B40" s="42"/>
      <c r="C40" s="30"/>
      <c r="D40" s="125"/>
      <c r="E40" s="125"/>
      <c r="F40" s="30"/>
      <c r="G40" s="30"/>
      <c r="H40" s="30"/>
      <c r="I40" s="30"/>
      <c r="J40" s="30"/>
      <c r="K40" s="117"/>
      <c r="L40" s="117"/>
      <c r="M40" s="124"/>
      <c r="N40" s="3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20.25" customHeight="1" x14ac:dyDescent="0.35">
      <c r="A41" s="123"/>
      <c r="B41" s="42"/>
      <c r="C41" s="30"/>
      <c r="D41" s="30"/>
      <c r="E41" s="30"/>
      <c r="F41" s="30"/>
      <c r="G41" s="30"/>
      <c r="H41" s="30"/>
      <c r="I41" s="30"/>
      <c r="J41" s="3"/>
      <c r="K41" s="117"/>
      <c r="L41" s="117"/>
      <c r="M41" s="3"/>
      <c r="N41" s="3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20.25" customHeight="1" x14ac:dyDescent="0.35">
      <c r="A42" s="33" t="s">
        <v>73</v>
      </c>
      <c r="B42" s="34" t="s">
        <v>201</v>
      </c>
      <c r="C42" s="30"/>
      <c r="D42" s="3"/>
      <c r="E42" s="3"/>
      <c r="F42" s="30"/>
      <c r="G42" s="30"/>
      <c r="H42" s="30"/>
      <c r="I42" s="30"/>
      <c r="J42" s="3"/>
      <c r="K42" s="3"/>
      <c r="L42" s="117"/>
      <c r="M42" s="3"/>
      <c r="N42" s="3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20.25" customHeight="1" x14ac:dyDescent="0.35">
      <c r="A43" s="30"/>
      <c r="B43" s="30"/>
      <c r="C43" s="30"/>
      <c r="D43" s="30"/>
      <c r="E43" s="30"/>
      <c r="F43" s="3"/>
      <c r="G43" s="3"/>
      <c r="H43" s="3"/>
      <c r="I43" s="3"/>
      <c r="J43" s="3"/>
      <c r="K43" s="3"/>
      <c r="L43" s="3"/>
      <c r="M43" s="3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20.25" customHeight="1" x14ac:dyDescent="0.35">
      <c r="A44" s="126" t="s">
        <v>76</v>
      </c>
      <c r="B44" s="41"/>
      <c r="C44" s="41"/>
      <c r="D44" s="3"/>
      <c r="E44" s="3"/>
      <c r="F44" s="3"/>
      <c r="G44" s="3"/>
      <c r="H44" s="3"/>
      <c r="I44" s="3"/>
      <c r="J44" s="3"/>
      <c r="K44" s="3"/>
      <c r="L44" s="3"/>
      <c r="M44" s="3"/>
      <c r="N44" s="3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ht="20.25" customHeight="1" x14ac:dyDescent="0.35">
      <c r="A45" s="41" t="s">
        <v>77</v>
      </c>
      <c r="B45" s="41"/>
      <c r="C45" s="41"/>
      <c r="D45" s="3"/>
      <c r="E45" s="3"/>
      <c r="F45" s="3"/>
      <c r="G45" s="3"/>
      <c r="H45" s="3"/>
      <c r="I45" s="3"/>
      <c r="J45" s="37"/>
      <c r="K45" s="37"/>
      <c r="L45" s="37"/>
      <c r="M45" s="37"/>
      <c r="N45" s="3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20.25" customHeight="1" x14ac:dyDescent="0.35">
      <c r="A46" s="41" t="s">
        <v>78</v>
      </c>
      <c r="B46" s="41"/>
      <c r="C46" s="42"/>
      <c r="D46" s="30"/>
      <c r="E46" s="30"/>
      <c r="F46" s="37"/>
      <c r="G46" s="37"/>
      <c r="H46" s="37"/>
      <c r="I46" s="37"/>
      <c r="J46" s="30"/>
      <c r="K46" s="37"/>
      <c r="L46" s="37"/>
      <c r="M46" s="37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ht="20.25" customHeight="1" x14ac:dyDescent="0.35">
      <c r="A47" s="30"/>
      <c r="B47" s="41"/>
      <c r="C47" s="37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20.25" customHeight="1" x14ac:dyDescent="0.35">
      <c r="A48" s="41" t="s">
        <v>79</v>
      </c>
      <c r="B48" s="42"/>
      <c r="C48" s="30"/>
      <c r="D48" s="30"/>
      <c r="E48" s="30"/>
      <c r="F48" s="30"/>
      <c r="G48" s="30"/>
      <c r="H48" s="30"/>
      <c r="I48" s="30"/>
      <c r="J48" s="33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20.25" customHeight="1" x14ac:dyDescent="0.35">
      <c r="A49" s="41"/>
      <c r="B49" s="42"/>
      <c r="C49" s="30"/>
      <c r="D49" s="30"/>
      <c r="E49" s="30"/>
      <c r="F49" s="30"/>
      <c r="G49" s="30"/>
      <c r="H49" s="30"/>
      <c r="I49" s="30"/>
      <c r="J49" s="33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20.25" customHeight="1" x14ac:dyDescent="0.35">
      <c r="A50" s="128" t="s">
        <v>80</v>
      </c>
      <c r="B50" s="129"/>
      <c r="C50" s="129"/>
      <c r="D50" s="128" t="s">
        <v>190</v>
      </c>
      <c r="E50" s="128"/>
      <c r="F50" s="186"/>
      <c r="G50" s="249"/>
      <c r="H50" s="30"/>
      <c r="I50" s="33" t="s">
        <v>81</v>
      </c>
      <c r="J50" s="131"/>
      <c r="K50" s="131"/>
      <c r="L50" s="37"/>
      <c r="M50" s="3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20.25" customHeight="1" x14ac:dyDescent="0.35">
      <c r="A51" s="128" t="s">
        <v>82</v>
      </c>
      <c r="B51" s="132"/>
      <c r="C51" s="132"/>
      <c r="D51" s="30"/>
      <c r="E51" s="30"/>
      <c r="F51" s="30"/>
      <c r="G51" s="30"/>
      <c r="H51" s="30"/>
      <c r="I51" s="33" t="s">
        <v>82</v>
      </c>
      <c r="J51" s="133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30" customHeight="1" x14ac:dyDescent="0.35">
      <c r="A52" s="128" t="s">
        <v>83</v>
      </c>
      <c r="B52" s="132"/>
      <c r="C52" s="132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30" customHeight="1" x14ac:dyDescent="0.3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30" customHeight="1" x14ac:dyDescent="0.35">
      <c r="A54" s="34" t="s">
        <v>84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7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30" customHeight="1" x14ac:dyDescent="0.35">
      <c r="A55" s="34" t="s">
        <v>85</v>
      </c>
      <c r="B55" s="34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7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30" customHeight="1" x14ac:dyDescent="0.35">
      <c r="A56" s="135"/>
      <c r="B56" s="136"/>
      <c r="C56" s="4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7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30" customHeight="1" x14ac:dyDescent="0.35">
      <c r="A57" s="344"/>
      <c r="B57" s="345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7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30" customHeight="1" x14ac:dyDescent="0.35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37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30" customHeight="1" x14ac:dyDescent="0.35">
      <c r="A59" s="135"/>
      <c r="B59" s="136"/>
      <c r="C59" s="42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7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30" customHeight="1" x14ac:dyDescent="0.35">
      <c r="A60" s="135"/>
      <c r="B60" s="135"/>
      <c r="C60" s="42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7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30" customHeight="1" x14ac:dyDescent="0.35">
      <c r="A61" s="135"/>
      <c r="B61" s="135"/>
      <c r="C61" s="42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7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30" customHeight="1" x14ac:dyDescent="0.35">
      <c r="A62" s="135"/>
      <c r="B62" s="136"/>
      <c r="C62" s="42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7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30" customHeight="1" x14ac:dyDescent="0.35">
      <c r="A63" s="135"/>
      <c r="B63" s="136"/>
      <c r="C63" s="42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7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30" customHeight="1" x14ac:dyDescent="0.35">
      <c r="A64" s="135"/>
      <c r="B64" s="136"/>
      <c r="C64" s="42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7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30" customHeight="1" x14ac:dyDescent="0.35">
      <c r="A65" s="135"/>
      <c r="B65" s="42"/>
      <c r="C65" s="3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30" customHeight="1" x14ac:dyDescent="0.35">
      <c r="A66" s="135"/>
      <c r="B66" s="42"/>
      <c r="C66" s="3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30" customHeight="1" x14ac:dyDescent="0.35">
      <c r="A67" s="135"/>
      <c r="B67" s="42"/>
      <c r="C67" s="3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30" customHeight="1" x14ac:dyDescent="0.35">
      <c r="A68" s="135"/>
      <c r="B68" s="42"/>
      <c r="C68" s="3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30" customHeight="1" x14ac:dyDescent="0.35">
      <c r="A69" s="135"/>
      <c r="B69" s="42"/>
      <c r="C69" s="3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30" customHeight="1" x14ac:dyDescent="0.35">
      <c r="A70" s="135"/>
      <c r="B70" s="42"/>
      <c r="C70" s="3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30" customHeight="1" x14ac:dyDescent="0.35">
      <c r="A71" s="135"/>
      <c r="B71" s="42"/>
      <c r="C71" s="3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30" customHeight="1" x14ac:dyDescent="0.35">
      <c r="A72" s="135"/>
      <c r="B72" s="42"/>
      <c r="C72" s="3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30" customHeight="1" x14ac:dyDescent="0.35">
      <c r="A73" s="135"/>
      <c r="B73" s="42"/>
      <c r="C73" s="3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30" customHeight="1" x14ac:dyDescent="0.35">
      <c r="A74" s="135"/>
      <c r="B74" s="42"/>
      <c r="C74" s="3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30" customHeight="1" x14ac:dyDescent="0.35">
      <c r="A75" s="135"/>
      <c r="B75" s="34"/>
      <c r="C75" s="3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30" customHeight="1" x14ac:dyDescent="0.35">
      <c r="A76" s="135"/>
      <c r="B76" s="34"/>
      <c r="C76" s="3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30" customHeight="1" x14ac:dyDescent="0.35">
      <c r="A77" s="135"/>
      <c r="B77" s="137"/>
      <c r="C77" s="3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30" customHeight="1" x14ac:dyDescent="0.35">
      <c r="A78" s="135"/>
      <c r="B78" s="137"/>
      <c r="C78" s="3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30" customHeight="1" x14ac:dyDescent="0.35">
      <c r="A79" s="135"/>
      <c r="B79" s="137"/>
      <c r="C79" s="3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30" customHeight="1" x14ac:dyDescent="0.35">
      <c r="A80" s="135"/>
      <c r="B80" s="137"/>
      <c r="C80" s="3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30" customHeight="1" x14ac:dyDescent="0.35">
      <c r="A81" s="135"/>
      <c r="B81" s="137"/>
      <c r="C81" s="3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30" customHeight="1" x14ac:dyDescent="0.35">
      <c r="A82" s="135"/>
      <c r="B82" s="42"/>
      <c r="C82" s="3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ht="30" customHeight="1" x14ac:dyDescent="0.35">
      <c r="A83" s="135"/>
      <c r="B83" s="42"/>
      <c r="C83" s="3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spans="1:27" ht="30" customHeight="1" x14ac:dyDescent="0.35">
      <c r="A84" s="135"/>
      <c r="B84" s="42"/>
      <c r="C84" s="3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spans="1:27" ht="30" customHeight="1" x14ac:dyDescent="0.35">
      <c r="A85" s="135"/>
      <c r="B85" s="42"/>
      <c r="C85" s="42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1:27" ht="30" customHeight="1" x14ac:dyDescent="0.35">
      <c r="A86" s="135"/>
      <c r="B86" s="42"/>
      <c r="C86" s="42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30" customHeight="1" x14ac:dyDescent="0.35">
      <c r="A87" s="138"/>
      <c r="B87" s="42"/>
      <c r="C87" s="3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30" customHeight="1" x14ac:dyDescent="0.35">
      <c r="A88" s="135"/>
      <c r="B88" s="42"/>
      <c r="C88" s="3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ht="30" customHeight="1" x14ac:dyDescent="0.35">
      <c r="A89" s="135"/>
      <c r="B89" s="42"/>
      <c r="C89" s="3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30" customHeight="1" x14ac:dyDescent="0.35">
      <c r="A90" s="138"/>
      <c r="B90" s="42"/>
      <c r="C90" s="3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30" customHeight="1" x14ac:dyDescent="0.35">
      <c r="A91" s="139"/>
      <c r="B91" s="42"/>
      <c r="C91" s="3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30" customHeight="1" x14ac:dyDescent="0.35">
      <c r="A92" s="139"/>
      <c r="B92" s="42"/>
      <c r="C92" s="3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20.25" customHeight="1" x14ac:dyDescent="0.35">
      <c r="A93" s="139"/>
      <c r="B93" s="42"/>
      <c r="C93" s="3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20.25" customHeight="1" x14ac:dyDescent="0.35">
      <c r="A94" s="139"/>
      <c r="B94" s="42"/>
      <c r="C94" s="3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20.25" customHeight="1" x14ac:dyDescent="0.35">
      <c r="A95" s="139"/>
      <c r="B95" s="42"/>
      <c r="C95" s="3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20.25" customHeight="1" x14ac:dyDescent="0.35">
      <c r="A96" s="139"/>
      <c r="B96" s="42"/>
      <c r="C96" s="3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20.25" customHeight="1" x14ac:dyDescent="0.35">
      <c r="A97" s="42"/>
      <c r="B97" s="42"/>
      <c r="C97" s="3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20.25" customHeight="1" x14ac:dyDescent="0.3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20.25" customHeight="1" x14ac:dyDescent="0.3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20.25" customHeight="1" x14ac:dyDescent="0.3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ht="20.25" customHeight="1" x14ac:dyDescent="0.3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20.25" customHeight="1" x14ac:dyDescent="0.3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20.25" customHeight="1" x14ac:dyDescent="0.3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20.25" customHeight="1" x14ac:dyDescent="0.3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20.25" customHeight="1" x14ac:dyDescent="0.3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20.25" customHeight="1" x14ac:dyDescent="0.3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20.25" customHeight="1" x14ac:dyDescent="0.3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20.25" customHeight="1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20.25" customHeight="1" x14ac:dyDescent="0.3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20.25" customHeight="1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20.25" customHeight="1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20.25" customHeight="1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20.25" customHeight="1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20.25" customHeight="1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20.25" customHeight="1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20.25" customHeight="1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20.25" customHeight="1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20.25" customHeight="1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20.25" customHeight="1" x14ac:dyDescent="0.3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20.25" customHeight="1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20.25" customHeight="1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20.25" customHeight="1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20.25" customHeight="1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20.25" customHeight="1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20.25" customHeight="1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20.25" customHeight="1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20.25" customHeight="1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20.25" customHeight="1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20.25" customHeight="1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20.25" customHeight="1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20.25" customHeight="1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20.25" customHeight="1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20.25" customHeight="1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20.25" customHeight="1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20.25" customHeight="1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20.25" customHeight="1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20.25" customHeight="1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20.25" customHeight="1" x14ac:dyDescent="0.3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20.25" customHeight="1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20.25" customHeight="1" x14ac:dyDescent="0.3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20.25" customHeight="1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20.25" customHeight="1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20.25" customHeight="1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20.25" customHeight="1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20.25" customHeight="1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20.25" customHeight="1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20.25" customHeight="1" x14ac:dyDescent="0.3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20.25" customHeight="1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20.25" customHeight="1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20.25" customHeight="1" x14ac:dyDescent="0.3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20.25" customHeight="1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20.25" customHeight="1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20.25" customHeight="1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20.25" customHeight="1" x14ac:dyDescent="0.3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20.25" customHeight="1" x14ac:dyDescent="0.3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20.25" customHeight="1" x14ac:dyDescent="0.3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20.25" customHeight="1" x14ac:dyDescent="0.3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20.25" customHeight="1" x14ac:dyDescent="0.3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20.25" customHeight="1" x14ac:dyDescent="0.3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20.25" customHeight="1" x14ac:dyDescent="0.3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20.25" customHeight="1" x14ac:dyDescent="0.3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20.25" customHeight="1" x14ac:dyDescent="0.3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20.25" customHeight="1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20.25" customHeight="1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20.25" customHeight="1" x14ac:dyDescent="0.3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20.25" customHeight="1" x14ac:dyDescent="0.3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20.25" customHeight="1" x14ac:dyDescent="0.3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20.25" customHeight="1" x14ac:dyDescent="0.3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20.25" customHeight="1" x14ac:dyDescent="0.3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20.25" customHeight="1" x14ac:dyDescent="0.3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20.25" customHeight="1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20.25" customHeight="1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20.25" customHeight="1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20.25" customHeight="1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20.25" customHeight="1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20.25" customHeight="1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20.25" customHeight="1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20.25" customHeight="1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20.25" customHeight="1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20.25" customHeight="1" x14ac:dyDescent="0.3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20.25" customHeight="1" x14ac:dyDescent="0.3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20.25" customHeight="1" x14ac:dyDescent="0.3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20.25" customHeight="1" x14ac:dyDescent="0.3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20.25" customHeight="1" x14ac:dyDescent="0.3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20.25" customHeight="1" x14ac:dyDescent="0.3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20.25" customHeight="1" x14ac:dyDescent="0.3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20.25" customHeight="1" x14ac:dyDescent="0.3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20.25" customHeight="1" x14ac:dyDescent="0.3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20.25" customHeight="1" x14ac:dyDescent="0.3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20.25" customHeight="1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20.25" customHeight="1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20.25" customHeight="1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20.25" customHeight="1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20.25" customHeight="1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20.25" customHeight="1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20.25" customHeight="1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20.25" customHeight="1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20.25" customHeight="1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20.25" customHeight="1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20.25" customHeight="1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20.25" customHeight="1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20.25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20.25" customHeight="1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20.25" customHeight="1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20.25" customHeight="1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</row>
    <row r="206" spans="1:27" ht="20.25" customHeight="1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20.25" customHeight="1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20.25" customHeight="1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20.25" customHeight="1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20.25" customHeight="1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20.25" customHeight="1" x14ac:dyDescent="0.3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20.25" customHeight="1" x14ac:dyDescent="0.3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20.25" customHeight="1" x14ac:dyDescent="0.3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20.25" customHeight="1" x14ac:dyDescent="0.3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20.25" customHeight="1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20.25" customHeight="1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20.25" customHeight="1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20.25" customHeight="1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20.25" customHeight="1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20.25" customHeight="1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20.25" customHeight="1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20.25" customHeight="1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20.25" customHeight="1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20.25" customHeight="1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20.25" customHeight="1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20.25" customHeight="1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20.25" customHeight="1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20.25" customHeight="1" x14ac:dyDescent="0.3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20.25" customHeight="1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20.25" customHeight="1" x14ac:dyDescent="0.3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20.25" customHeight="1" x14ac:dyDescent="0.3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20.25" customHeight="1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20.25" customHeight="1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20.25" customHeight="1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20.25" customHeight="1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20.25" customHeight="1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20.25" customHeight="1" x14ac:dyDescent="0.3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20.25" customHeight="1" x14ac:dyDescent="0.3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20.25" customHeight="1" x14ac:dyDescent="0.3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20.25" customHeight="1" x14ac:dyDescent="0.3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20.25" customHeight="1" x14ac:dyDescent="0.3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20.25" customHeight="1" x14ac:dyDescent="0.3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20.25" customHeight="1" x14ac:dyDescent="0.3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20.25" customHeight="1" x14ac:dyDescent="0.3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20.25" customHeight="1" x14ac:dyDescent="0.3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20.25" customHeight="1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20.25" customHeight="1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20.25" customHeight="1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20.25" customHeight="1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20.25" customHeight="1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20.25" customHeight="1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20.25" customHeight="1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20.25" customHeight="1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20.25" customHeight="1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20.25" customHeight="1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20.25" customHeight="1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20.25" customHeight="1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20.25" customHeight="1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20.25" customHeight="1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20.25" customHeight="1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20.25" customHeight="1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20.25" customHeight="1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20.25" customHeight="1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20.25" customHeight="1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20.25" customHeight="1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20.25" customHeight="1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20.25" customHeight="1" x14ac:dyDescent="0.3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20.25" customHeight="1" x14ac:dyDescent="0.3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20.25" customHeight="1" x14ac:dyDescent="0.3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20.25" customHeight="1" x14ac:dyDescent="0.3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20.25" customHeight="1" x14ac:dyDescent="0.3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20.25" customHeight="1" x14ac:dyDescent="0.3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20.25" customHeight="1" x14ac:dyDescent="0.3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20.25" customHeight="1" x14ac:dyDescent="0.3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20.25" customHeight="1" x14ac:dyDescent="0.3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20.25" customHeight="1" x14ac:dyDescent="0.3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20.25" customHeight="1" x14ac:dyDescent="0.3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20.25" customHeight="1" x14ac:dyDescent="0.3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20.25" customHeight="1" x14ac:dyDescent="0.3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20.25" customHeight="1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20.25" customHeight="1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20.25" customHeight="1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20.25" customHeight="1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20.25" customHeight="1" x14ac:dyDescent="0.3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20.25" customHeight="1" x14ac:dyDescent="0.3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20.25" customHeight="1" x14ac:dyDescent="0.3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20.25" customHeight="1" x14ac:dyDescent="0.3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20.25" customHeight="1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20.25" customHeight="1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20.25" customHeight="1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20.25" customHeight="1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20.25" customHeight="1" x14ac:dyDescent="0.3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20.25" customHeight="1" x14ac:dyDescent="0.3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20.25" customHeight="1" x14ac:dyDescent="0.3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20.25" customHeight="1" x14ac:dyDescent="0.3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20.25" customHeight="1" x14ac:dyDescent="0.3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20.25" customHeight="1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20.25" customHeight="1" x14ac:dyDescent="0.3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20.25" customHeight="1" x14ac:dyDescent="0.3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20.25" customHeight="1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20.25" customHeight="1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20.25" customHeight="1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20.25" customHeight="1" x14ac:dyDescent="0.3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20.25" customHeight="1" x14ac:dyDescent="0.3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spans="1:27" ht="20.25" customHeight="1" x14ac:dyDescent="0.3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spans="1:27" ht="20.25" customHeight="1" x14ac:dyDescent="0.3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spans="1:27" ht="20.25" customHeight="1" x14ac:dyDescent="0.3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spans="1:27" ht="20.25" customHeight="1" x14ac:dyDescent="0.3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spans="1:27" ht="20.25" customHeight="1" x14ac:dyDescent="0.3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spans="1:27" ht="20.25" customHeight="1" x14ac:dyDescent="0.3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spans="1:27" ht="20.25" customHeight="1" x14ac:dyDescent="0.3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spans="1:27" ht="20.25" customHeight="1" x14ac:dyDescent="0.3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spans="1:27" ht="20.25" customHeight="1" x14ac:dyDescent="0.3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spans="1:27" ht="20.25" customHeight="1" x14ac:dyDescent="0.3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spans="1:27" ht="20.25" customHeight="1" x14ac:dyDescent="0.3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spans="1:27" ht="20.25" customHeight="1" x14ac:dyDescent="0.3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spans="1:27" ht="20.25" customHeight="1" x14ac:dyDescent="0.3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spans="1:27" ht="20.25" customHeight="1" x14ac:dyDescent="0.3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spans="1:27" ht="20.25" customHeight="1" x14ac:dyDescent="0.3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spans="1:27" ht="20.25" customHeight="1" x14ac:dyDescent="0.3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spans="1:27" ht="20.25" customHeight="1" x14ac:dyDescent="0.3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spans="1:27" ht="20.25" customHeight="1" x14ac:dyDescent="0.3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spans="1:27" ht="20.25" customHeight="1" x14ac:dyDescent="0.3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spans="1:27" ht="20.25" customHeight="1" x14ac:dyDescent="0.3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spans="1:27" ht="20.25" customHeight="1" x14ac:dyDescent="0.3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spans="1:27" ht="20.25" customHeight="1" x14ac:dyDescent="0.3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spans="1:27" ht="20.25" customHeight="1" x14ac:dyDescent="0.3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spans="1:27" ht="20.25" customHeight="1" x14ac:dyDescent="0.3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spans="1:27" ht="20.25" customHeight="1" x14ac:dyDescent="0.3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spans="1:27" ht="20.25" customHeight="1" x14ac:dyDescent="0.3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spans="1:27" ht="20.25" customHeight="1" x14ac:dyDescent="0.3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spans="1:27" ht="20.25" customHeight="1" x14ac:dyDescent="0.3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spans="1:27" ht="20.25" customHeight="1" x14ac:dyDescent="0.3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spans="1:27" ht="20.25" customHeight="1" x14ac:dyDescent="0.3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spans="1:27" ht="20.25" customHeight="1" x14ac:dyDescent="0.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spans="1:27" ht="20.25" customHeight="1" x14ac:dyDescent="0.3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spans="1:27" ht="20.25" customHeight="1" x14ac:dyDescent="0.3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spans="1:27" ht="20.25" customHeight="1" x14ac:dyDescent="0.3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spans="1:27" ht="20.25" customHeight="1" x14ac:dyDescent="0.3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spans="1:27" ht="20.25" customHeight="1" x14ac:dyDescent="0.3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spans="1:27" ht="20.25" customHeight="1" x14ac:dyDescent="0.3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spans="1:27" ht="20.25" customHeight="1" x14ac:dyDescent="0.3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spans="1:27" ht="20.25" customHeight="1" x14ac:dyDescent="0.3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spans="1:27" ht="20.25" customHeight="1" x14ac:dyDescent="0.3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spans="1:27" ht="20.25" customHeight="1" x14ac:dyDescent="0.3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spans="1:27" ht="20.25" customHeight="1" x14ac:dyDescent="0.3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spans="1:27" ht="20.25" customHeight="1" x14ac:dyDescent="0.3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spans="1:27" ht="20.25" customHeight="1" x14ac:dyDescent="0.3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spans="1:27" ht="20.25" customHeight="1" x14ac:dyDescent="0.3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spans="1:27" ht="20.25" customHeight="1" x14ac:dyDescent="0.3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spans="1:27" ht="20.25" customHeight="1" x14ac:dyDescent="0.3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spans="1:27" ht="20.25" customHeight="1" x14ac:dyDescent="0.3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spans="1:27" ht="20.25" customHeight="1" x14ac:dyDescent="0.3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spans="1:27" ht="20.25" customHeight="1" x14ac:dyDescent="0.3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spans="1:27" ht="20.25" customHeight="1" x14ac:dyDescent="0.3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spans="1:27" ht="20.25" customHeight="1" x14ac:dyDescent="0.3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spans="1:27" ht="20.25" customHeight="1" x14ac:dyDescent="0.3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spans="1:27" ht="20.25" customHeight="1" x14ac:dyDescent="0.3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spans="1:27" ht="20.25" customHeight="1" x14ac:dyDescent="0.3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spans="1:27" ht="20.25" customHeight="1" x14ac:dyDescent="0.3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spans="1:27" ht="20.25" customHeight="1" x14ac:dyDescent="0.3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spans="1:27" ht="20.25" customHeight="1" x14ac:dyDescent="0.3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spans="1:27" ht="20.25" customHeight="1" x14ac:dyDescent="0.3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spans="1:27" ht="20.25" customHeight="1" x14ac:dyDescent="0.3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spans="1:27" ht="20.25" customHeight="1" x14ac:dyDescent="0.3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spans="1:27" ht="20.25" customHeight="1" x14ac:dyDescent="0.3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spans="1:27" ht="20.25" customHeight="1" x14ac:dyDescent="0.3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spans="1:27" ht="20.25" customHeight="1" x14ac:dyDescent="0.3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7" ht="20.25" customHeight="1" x14ac:dyDescent="0.3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spans="1:27" ht="20.25" customHeight="1" x14ac:dyDescent="0.3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spans="1:27" ht="20.25" customHeight="1" x14ac:dyDescent="0.3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spans="1:27" ht="20.25" customHeight="1" x14ac:dyDescent="0.3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spans="1:27" ht="20.25" customHeight="1" x14ac:dyDescent="0.3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spans="1:27" ht="20.25" customHeight="1" x14ac:dyDescent="0.3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spans="1:27" ht="20.25" customHeight="1" x14ac:dyDescent="0.3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spans="1:27" ht="20.25" customHeight="1" x14ac:dyDescent="0.3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spans="1:27" ht="20.25" customHeight="1" x14ac:dyDescent="0.3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spans="1:27" ht="20.25" customHeight="1" x14ac:dyDescent="0.3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spans="1:27" ht="20.25" customHeight="1" x14ac:dyDescent="0.3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spans="1:27" ht="20.25" customHeight="1" x14ac:dyDescent="0.3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spans="1:27" ht="20.25" customHeight="1" x14ac:dyDescent="0.3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spans="1:27" ht="20.25" customHeight="1" x14ac:dyDescent="0.3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spans="1:27" ht="20.25" customHeight="1" x14ac:dyDescent="0.3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spans="1:27" ht="20.25" customHeight="1" x14ac:dyDescent="0.3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spans="1:27" ht="20.25" customHeight="1" x14ac:dyDescent="0.3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spans="1:27" ht="20.25" customHeight="1" x14ac:dyDescent="0.3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spans="1:27" ht="20.25" customHeight="1" x14ac:dyDescent="0.3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spans="1:27" ht="20.25" customHeight="1" x14ac:dyDescent="0.3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spans="1:27" ht="20.25" customHeight="1" x14ac:dyDescent="0.3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spans="1:27" ht="20.25" customHeight="1" x14ac:dyDescent="0.3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spans="1:27" ht="20.25" customHeight="1" x14ac:dyDescent="0.3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spans="1:27" ht="20.25" customHeight="1" x14ac:dyDescent="0.3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spans="1:27" ht="20.25" customHeight="1" x14ac:dyDescent="0.3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spans="1:27" ht="20.25" customHeight="1" x14ac:dyDescent="0.3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spans="1:27" ht="20.25" customHeight="1" x14ac:dyDescent="0.3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spans="1:27" ht="20.25" customHeight="1" x14ac:dyDescent="0.3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spans="1:27" ht="20.25" customHeight="1" x14ac:dyDescent="0.3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spans="1:27" ht="20.25" customHeight="1" x14ac:dyDescent="0.3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spans="1:27" ht="20.25" customHeight="1" x14ac:dyDescent="0.3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spans="1:27" ht="20.25" customHeight="1" x14ac:dyDescent="0.3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spans="1:27" ht="20.25" customHeight="1" x14ac:dyDescent="0.3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spans="1:27" ht="20.25" customHeight="1" x14ac:dyDescent="0.3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spans="1:27" ht="20.25" customHeight="1" x14ac:dyDescent="0.3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spans="1:27" ht="20.25" customHeight="1" x14ac:dyDescent="0.3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spans="1:27" ht="20.25" customHeight="1" x14ac:dyDescent="0.3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spans="1:27" ht="20.25" customHeight="1" x14ac:dyDescent="0.3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spans="1:27" ht="20.25" customHeight="1" x14ac:dyDescent="0.3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spans="1:27" ht="20.25" customHeight="1" x14ac:dyDescent="0.3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spans="1:27" ht="20.25" customHeight="1" x14ac:dyDescent="0.3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spans="1:27" ht="20.25" customHeight="1" x14ac:dyDescent="0.3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spans="1:27" ht="20.25" customHeight="1" x14ac:dyDescent="0.3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spans="1:27" ht="20.25" customHeight="1" x14ac:dyDescent="0.3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spans="1:27" ht="20.25" customHeight="1" x14ac:dyDescent="0.3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spans="1:27" ht="20.25" customHeight="1" x14ac:dyDescent="0.3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spans="1:27" ht="20.25" customHeight="1" x14ac:dyDescent="0.3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spans="1:27" ht="20.25" customHeight="1" x14ac:dyDescent="0.3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spans="1:27" ht="20.25" customHeight="1" x14ac:dyDescent="0.3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spans="1:27" ht="20.25" customHeight="1" x14ac:dyDescent="0.3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spans="1:27" ht="20.25" customHeight="1" x14ac:dyDescent="0.3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spans="1:27" ht="20.25" customHeight="1" x14ac:dyDescent="0.3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spans="1:27" ht="20.25" customHeight="1" x14ac:dyDescent="0.3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spans="1:27" ht="20.25" customHeight="1" x14ac:dyDescent="0.3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spans="1:27" ht="20.25" customHeight="1" x14ac:dyDescent="0.3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spans="1:27" ht="20.25" customHeight="1" x14ac:dyDescent="0.3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spans="1:27" ht="20.25" customHeight="1" x14ac:dyDescent="0.3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spans="1:27" ht="20.25" customHeight="1" x14ac:dyDescent="0.3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spans="1:27" ht="20.25" customHeight="1" x14ac:dyDescent="0.3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spans="1:27" ht="20.25" customHeight="1" x14ac:dyDescent="0.3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spans="1:27" ht="20.25" customHeight="1" x14ac:dyDescent="0.3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spans="1:27" ht="20.25" customHeight="1" x14ac:dyDescent="0.3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spans="1:27" ht="20.25" customHeight="1" x14ac:dyDescent="0.3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spans="1:27" ht="20.25" customHeight="1" x14ac:dyDescent="0.3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spans="1:27" ht="20.25" customHeight="1" x14ac:dyDescent="0.3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spans="1:27" ht="20.25" customHeight="1" x14ac:dyDescent="0.3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spans="1:27" ht="20.25" customHeight="1" x14ac:dyDescent="0.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spans="1:27" ht="20.25" customHeight="1" x14ac:dyDescent="0.3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spans="1:27" ht="20.25" customHeight="1" x14ac:dyDescent="0.3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spans="1:27" ht="20.25" customHeight="1" x14ac:dyDescent="0.3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spans="1:27" ht="20.25" customHeight="1" x14ac:dyDescent="0.3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spans="1:27" ht="20.25" customHeight="1" x14ac:dyDescent="0.3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spans="1:27" ht="20.25" customHeight="1" x14ac:dyDescent="0.3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spans="1:27" ht="20.25" customHeight="1" x14ac:dyDescent="0.3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spans="1:27" ht="20.25" customHeight="1" x14ac:dyDescent="0.3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spans="1:27" ht="20.25" customHeight="1" x14ac:dyDescent="0.3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spans="1:27" ht="20.25" customHeight="1" x14ac:dyDescent="0.3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spans="1:27" ht="20.25" customHeight="1" x14ac:dyDescent="0.3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spans="1:27" ht="20.25" customHeight="1" x14ac:dyDescent="0.3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spans="1:27" ht="20.25" customHeight="1" x14ac:dyDescent="0.3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spans="1:27" ht="20.25" customHeight="1" x14ac:dyDescent="0.3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spans="1:27" ht="20.25" customHeight="1" x14ac:dyDescent="0.3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spans="1:27" ht="20.25" customHeight="1" x14ac:dyDescent="0.3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spans="1:27" ht="20.25" customHeight="1" x14ac:dyDescent="0.3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spans="1:27" ht="20.25" customHeight="1" x14ac:dyDescent="0.3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spans="1:27" ht="20.25" customHeight="1" x14ac:dyDescent="0.3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spans="1:27" ht="20.25" customHeight="1" x14ac:dyDescent="0.3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spans="1:27" ht="20.25" customHeight="1" x14ac:dyDescent="0.3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spans="1:27" ht="20.25" customHeight="1" x14ac:dyDescent="0.3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spans="1:27" ht="20.25" customHeight="1" x14ac:dyDescent="0.3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spans="1:27" ht="20.25" customHeight="1" x14ac:dyDescent="0.3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spans="1:27" ht="20.25" customHeight="1" x14ac:dyDescent="0.3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spans="1:27" ht="20.25" customHeight="1" x14ac:dyDescent="0.3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spans="1:27" ht="20.25" customHeight="1" x14ac:dyDescent="0.3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spans="1:27" ht="20.25" customHeight="1" x14ac:dyDescent="0.3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spans="1:27" ht="20.25" customHeight="1" x14ac:dyDescent="0.3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spans="1:27" ht="20.25" customHeight="1" x14ac:dyDescent="0.3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spans="1:27" ht="20.25" customHeight="1" x14ac:dyDescent="0.3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spans="1:27" ht="20.25" customHeight="1" x14ac:dyDescent="0.3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spans="1:27" ht="20.25" customHeight="1" x14ac:dyDescent="0.3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spans="1:27" ht="20.25" customHeight="1" x14ac:dyDescent="0.3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spans="1:27" ht="20.25" customHeight="1" x14ac:dyDescent="0.3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spans="1:27" ht="20.25" customHeight="1" x14ac:dyDescent="0.3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spans="1:27" ht="20.25" customHeight="1" x14ac:dyDescent="0.3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spans="1:27" ht="20.25" customHeight="1" x14ac:dyDescent="0.3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spans="1:27" ht="20.25" customHeight="1" x14ac:dyDescent="0.3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spans="1:27" ht="20.25" customHeight="1" x14ac:dyDescent="0.3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spans="1:27" ht="20.25" customHeight="1" x14ac:dyDescent="0.3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spans="1:27" ht="20.25" customHeight="1" x14ac:dyDescent="0.3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spans="1:27" ht="20.25" customHeight="1" x14ac:dyDescent="0.3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spans="1:27" ht="20.25" customHeight="1" x14ac:dyDescent="0.3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spans="1:27" ht="20.25" customHeight="1" x14ac:dyDescent="0.3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spans="1:27" ht="20.25" customHeight="1" x14ac:dyDescent="0.3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spans="1:27" ht="20.25" customHeight="1" x14ac:dyDescent="0.3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spans="1:27" ht="20.25" customHeight="1" x14ac:dyDescent="0.3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spans="1:27" ht="20.25" customHeight="1" x14ac:dyDescent="0.3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spans="1:27" ht="20.25" customHeight="1" x14ac:dyDescent="0.3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spans="1:27" ht="20.25" customHeight="1" x14ac:dyDescent="0.3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spans="1:27" ht="20.25" customHeight="1" x14ac:dyDescent="0.3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spans="1:27" ht="20.25" customHeight="1" x14ac:dyDescent="0.3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spans="1:27" ht="20.25" customHeight="1" x14ac:dyDescent="0.3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spans="1:27" ht="20.25" customHeight="1" x14ac:dyDescent="0.3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spans="1:27" ht="20.25" customHeight="1" x14ac:dyDescent="0.3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spans="1:27" ht="20.25" customHeight="1" x14ac:dyDescent="0.3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spans="1:27" ht="20.25" customHeight="1" x14ac:dyDescent="0.3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spans="1:27" ht="20.25" customHeight="1" x14ac:dyDescent="0.3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spans="1:27" ht="20.25" customHeight="1" x14ac:dyDescent="0.3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spans="1:27" ht="20.25" customHeight="1" x14ac:dyDescent="0.3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spans="1:27" ht="20.25" customHeight="1" x14ac:dyDescent="0.3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spans="1:27" ht="20.25" customHeight="1" x14ac:dyDescent="0.3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spans="1:27" ht="20.25" customHeight="1" x14ac:dyDescent="0.3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spans="1:27" ht="20.25" customHeight="1" x14ac:dyDescent="0.3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spans="1:27" ht="20.25" customHeight="1" x14ac:dyDescent="0.3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spans="1:27" ht="20.25" customHeight="1" x14ac:dyDescent="0.3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spans="1:27" ht="20.25" customHeight="1" x14ac:dyDescent="0.3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spans="1:27" ht="20.25" customHeight="1" x14ac:dyDescent="0.3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spans="1:27" ht="20.25" customHeight="1" x14ac:dyDescent="0.3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spans="1:27" ht="20.25" customHeight="1" x14ac:dyDescent="0.3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spans="1:27" ht="20.25" customHeight="1" x14ac:dyDescent="0.3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spans="1:27" ht="20.25" customHeight="1" x14ac:dyDescent="0.3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spans="1:27" ht="20.25" customHeight="1" x14ac:dyDescent="0.3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spans="1:27" ht="20.25" customHeight="1" x14ac:dyDescent="0.3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spans="1:27" ht="20.25" customHeight="1" x14ac:dyDescent="0.3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spans="1:27" ht="20.25" customHeight="1" x14ac:dyDescent="0.3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ht="20.25" customHeight="1" x14ac:dyDescent="0.3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ht="20.25" customHeight="1" x14ac:dyDescent="0.3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ht="20.25" customHeight="1" x14ac:dyDescent="0.3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ht="20.25" customHeight="1" x14ac:dyDescent="0.3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spans="1:27" ht="20.25" customHeight="1" x14ac:dyDescent="0.3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spans="1:27" ht="20.25" customHeight="1" x14ac:dyDescent="0.3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spans="1:27" ht="20.25" customHeight="1" x14ac:dyDescent="0.3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spans="1:27" ht="20.25" customHeight="1" x14ac:dyDescent="0.3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spans="1:27" ht="20.25" customHeight="1" x14ac:dyDescent="0.3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spans="1:27" ht="20.25" customHeight="1" x14ac:dyDescent="0.3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spans="1:27" ht="20.25" customHeight="1" x14ac:dyDescent="0.3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spans="1:27" ht="20.25" customHeight="1" x14ac:dyDescent="0.3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spans="1:27" ht="20.25" customHeight="1" x14ac:dyDescent="0.3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spans="1:27" ht="20.25" customHeight="1" x14ac:dyDescent="0.3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spans="1:27" ht="20.25" customHeight="1" x14ac:dyDescent="0.3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spans="1:27" ht="20.25" customHeight="1" x14ac:dyDescent="0.3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spans="1:27" ht="20.25" customHeight="1" x14ac:dyDescent="0.3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spans="1:27" ht="20.25" customHeight="1" x14ac:dyDescent="0.3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spans="1:27" ht="20.25" customHeight="1" x14ac:dyDescent="0.3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spans="1:27" ht="20.25" customHeight="1" x14ac:dyDescent="0.3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spans="1:27" ht="20.25" customHeight="1" x14ac:dyDescent="0.3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spans="1:27" ht="20.25" customHeight="1" x14ac:dyDescent="0.3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spans="1:27" ht="20.25" customHeight="1" x14ac:dyDescent="0.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spans="1:27" ht="20.25" customHeight="1" x14ac:dyDescent="0.3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spans="1:27" ht="20.25" customHeight="1" x14ac:dyDescent="0.3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spans="1:27" ht="20.25" customHeight="1" x14ac:dyDescent="0.3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spans="1:27" ht="20.25" customHeight="1" x14ac:dyDescent="0.3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spans="1:27" ht="20.25" customHeight="1" x14ac:dyDescent="0.3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spans="1:27" ht="20.25" customHeight="1" x14ac:dyDescent="0.3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spans="1:27" ht="20.25" customHeight="1" x14ac:dyDescent="0.3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spans="1:27" ht="20.25" customHeight="1" x14ac:dyDescent="0.3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spans="1:27" ht="20.25" customHeight="1" x14ac:dyDescent="0.3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spans="1:27" ht="20.25" customHeight="1" x14ac:dyDescent="0.3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spans="1:27" ht="20.25" customHeight="1" x14ac:dyDescent="0.3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spans="1:27" ht="20.25" customHeight="1" x14ac:dyDescent="0.3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spans="1:27" ht="20.25" customHeight="1" x14ac:dyDescent="0.3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spans="1:27" ht="20.25" customHeight="1" x14ac:dyDescent="0.3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spans="1:27" ht="20.25" customHeight="1" x14ac:dyDescent="0.3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spans="1:27" ht="20.25" customHeight="1" x14ac:dyDescent="0.3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spans="1:27" ht="20.25" customHeight="1" x14ac:dyDescent="0.3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spans="1:27" ht="20.25" customHeight="1" x14ac:dyDescent="0.3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spans="1:27" ht="20.25" customHeight="1" x14ac:dyDescent="0.3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spans="1:27" ht="20.25" customHeight="1" x14ac:dyDescent="0.3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spans="1:27" ht="20.25" customHeight="1" x14ac:dyDescent="0.3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spans="1:27" ht="20.25" customHeight="1" x14ac:dyDescent="0.3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spans="1:27" ht="20.25" customHeight="1" x14ac:dyDescent="0.3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spans="1:27" ht="20.25" customHeight="1" x14ac:dyDescent="0.3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spans="1:27" ht="20.25" customHeight="1" x14ac:dyDescent="0.3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spans="1:27" ht="20.25" customHeight="1" x14ac:dyDescent="0.3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spans="1:27" ht="20.25" customHeight="1" x14ac:dyDescent="0.3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spans="1:27" ht="20.25" customHeight="1" x14ac:dyDescent="0.3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spans="1:27" ht="20.25" customHeight="1" x14ac:dyDescent="0.3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spans="1:27" ht="20.25" customHeight="1" x14ac:dyDescent="0.3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spans="1:27" ht="20.25" customHeight="1" x14ac:dyDescent="0.3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spans="1:27" ht="20.25" customHeight="1" x14ac:dyDescent="0.3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spans="1:27" ht="20.25" customHeight="1" x14ac:dyDescent="0.3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spans="1:27" ht="20.25" customHeight="1" x14ac:dyDescent="0.3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spans="1:27" ht="20.25" customHeight="1" x14ac:dyDescent="0.3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spans="1:27" ht="20.25" customHeight="1" x14ac:dyDescent="0.3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spans="1:27" ht="20.25" customHeight="1" x14ac:dyDescent="0.3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spans="1:27" ht="20.25" customHeight="1" x14ac:dyDescent="0.3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spans="1:27" ht="20.25" customHeight="1" x14ac:dyDescent="0.3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spans="1:27" ht="20.25" customHeight="1" x14ac:dyDescent="0.3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spans="1:27" ht="20.25" customHeight="1" x14ac:dyDescent="0.3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spans="1:27" ht="20.25" customHeight="1" x14ac:dyDescent="0.3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spans="1:27" ht="20.25" customHeight="1" x14ac:dyDescent="0.3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spans="1:27" ht="20.25" customHeight="1" x14ac:dyDescent="0.3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spans="1:27" ht="20.25" customHeight="1" x14ac:dyDescent="0.3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spans="1:27" ht="20.25" customHeight="1" x14ac:dyDescent="0.3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spans="1:27" ht="20.25" customHeight="1" x14ac:dyDescent="0.3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spans="1:27" ht="20.25" customHeight="1" x14ac:dyDescent="0.3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spans="1:27" ht="20.25" customHeight="1" x14ac:dyDescent="0.3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spans="1:27" ht="20.25" customHeight="1" x14ac:dyDescent="0.3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spans="1:27" ht="20.25" customHeight="1" x14ac:dyDescent="0.3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spans="1:27" ht="20.25" customHeight="1" x14ac:dyDescent="0.3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spans="1:27" ht="20.25" customHeight="1" x14ac:dyDescent="0.3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spans="1:27" ht="20.25" customHeight="1" x14ac:dyDescent="0.3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spans="1:27" ht="20.25" customHeight="1" x14ac:dyDescent="0.3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spans="1:27" ht="20.25" customHeight="1" x14ac:dyDescent="0.3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spans="1:27" ht="20.25" customHeight="1" x14ac:dyDescent="0.3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spans="1:27" ht="20.25" customHeight="1" x14ac:dyDescent="0.3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spans="1:27" ht="20.25" customHeight="1" x14ac:dyDescent="0.3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spans="1:27" ht="20.25" customHeight="1" x14ac:dyDescent="0.3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spans="1:27" ht="20.25" customHeight="1" x14ac:dyDescent="0.3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spans="1:27" ht="20.25" customHeight="1" x14ac:dyDescent="0.3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spans="1:27" ht="20.25" customHeight="1" x14ac:dyDescent="0.3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spans="1:27" ht="20.25" customHeight="1" x14ac:dyDescent="0.3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spans="1:27" ht="20.25" customHeight="1" x14ac:dyDescent="0.3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spans="1:27" ht="20.25" customHeight="1" x14ac:dyDescent="0.3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spans="1:27" ht="20.25" customHeight="1" x14ac:dyDescent="0.3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spans="1:27" ht="20.25" customHeight="1" x14ac:dyDescent="0.3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spans="1:27" ht="20.25" customHeight="1" x14ac:dyDescent="0.3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spans="1:27" ht="20.25" customHeight="1" x14ac:dyDescent="0.3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spans="1:27" ht="20.25" customHeight="1" x14ac:dyDescent="0.3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spans="1:27" ht="20.25" customHeight="1" x14ac:dyDescent="0.3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spans="1:27" ht="20.25" customHeight="1" x14ac:dyDescent="0.3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spans="1:27" ht="20.25" customHeight="1" x14ac:dyDescent="0.3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spans="1:27" ht="20.25" customHeight="1" x14ac:dyDescent="0.3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spans="1:27" ht="20.25" customHeight="1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spans="1:27" ht="20.25" customHeight="1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spans="1:27" ht="20.25" customHeight="1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spans="1:27" ht="20.25" customHeight="1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spans="1:27" ht="20.25" customHeight="1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spans="1:27" ht="20.25" customHeight="1" x14ac:dyDescent="0.3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spans="1:27" ht="20.25" customHeight="1" x14ac:dyDescent="0.3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spans="1:27" ht="20.25" customHeight="1" x14ac:dyDescent="0.3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spans="1:27" ht="20.25" customHeight="1" x14ac:dyDescent="0.3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spans="1:27" ht="20.25" customHeight="1" x14ac:dyDescent="0.3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spans="1:27" ht="20.25" customHeight="1" x14ac:dyDescent="0.3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spans="1:27" ht="20.25" customHeight="1" x14ac:dyDescent="0.3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spans="1:27" ht="20.25" customHeight="1" x14ac:dyDescent="0.3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spans="1:27" ht="20.25" customHeight="1" x14ac:dyDescent="0.3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spans="1:27" ht="20.25" customHeight="1" x14ac:dyDescent="0.3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spans="1:27" ht="20.25" customHeight="1" x14ac:dyDescent="0.3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spans="1:27" ht="20.25" customHeight="1" x14ac:dyDescent="0.3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spans="1:27" ht="20.25" customHeight="1" x14ac:dyDescent="0.3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spans="1:27" ht="20.25" customHeight="1" x14ac:dyDescent="0.3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spans="1:27" ht="20.25" customHeight="1" x14ac:dyDescent="0.3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spans="1:27" ht="20.25" customHeight="1" x14ac:dyDescent="0.3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spans="1:27" ht="20.25" customHeight="1" x14ac:dyDescent="0.3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spans="1:27" ht="20.25" customHeight="1" x14ac:dyDescent="0.3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spans="1:27" ht="20.25" customHeight="1" x14ac:dyDescent="0.3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spans="1:27" ht="20.25" customHeight="1" x14ac:dyDescent="0.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spans="1:27" ht="20.25" customHeight="1" x14ac:dyDescent="0.3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spans="1:27" ht="20.25" customHeight="1" x14ac:dyDescent="0.3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spans="1:27" ht="20.25" customHeight="1" x14ac:dyDescent="0.3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spans="1:27" ht="20.25" customHeight="1" x14ac:dyDescent="0.3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spans="1:27" ht="20.25" customHeight="1" x14ac:dyDescent="0.3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spans="1:27" ht="20.25" customHeight="1" x14ac:dyDescent="0.3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spans="1:27" ht="20.25" customHeight="1" x14ac:dyDescent="0.3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spans="1:27" ht="20.25" customHeight="1" x14ac:dyDescent="0.3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spans="1:27" ht="20.25" customHeight="1" x14ac:dyDescent="0.3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spans="1:27" ht="20.25" customHeight="1" x14ac:dyDescent="0.3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spans="1:27" ht="20.25" customHeight="1" x14ac:dyDescent="0.3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spans="1:27" ht="20.25" customHeight="1" x14ac:dyDescent="0.3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spans="1:27" ht="20.25" customHeight="1" x14ac:dyDescent="0.3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spans="1:27" ht="20.25" customHeight="1" x14ac:dyDescent="0.3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spans="1:27" ht="20.25" customHeight="1" x14ac:dyDescent="0.3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spans="1:27" ht="20.25" customHeight="1" x14ac:dyDescent="0.3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spans="1:27" ht="20.25" customHeight="1" x14ac:dyDescent="0.3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spans="1:27" ht="20.25" customHeight="1" x14ac:dyDescent="0.3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spans="1:27" ht="20.25" customHeight="1" x14ac:dyDescent="0.3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spans="1:27" ht="20.25" customHeight="1" x14ac:dyDescent="0.3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spans="1:27" ht="20.25" customHeight="1" x14ac:dyDescent="0.3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spans="1:27" ht="20.25" customHeight="1" x14ac:dyDescent="0.3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spans="1:27" ht="20.25" customHeight="1" x14ac:dyDescent="0.3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spans="1:27" ht="20.25" customHeight="1" x14ac:dyDescent="0.3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spans="1:27" ht="20.25" customHeight="1" x14ac:dyDescent="0.3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spans="1:27" ht="20.25" customHeight="1" x14ac:dyDescent="0.3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spans="1:27" ht="20.25" customHeight="1" x14ac:dyDescent="0.3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spans="1:27" ht="20.25" customHeight="1" x14ac:dyDescent="0.3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spans="1:27" ht="20.25" customHeight="1" x14ac:dyDescent="0.3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spans="1:27" ht="20.25" customHeight="1" x14ac:dyDescent="0.3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spans="1:27" ht="20.25" customHeight="1" x14ac:dyDescent="0.3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spans="1:27" ht="20.25" customHeight="1" x14ac:dyDescent="0.3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spans="1:27" ht="20.25" customHeight="1" x14ac:dyDescent="0.3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spans="1:27" ht="20.25" customHeight="1" x14ac:dyDescent="0.3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spans="1:27" ht="20.25" customHeight="1" x14ac:dyDescent="0.3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spans="1:27" ht="20.25" customHeight="1" x14ac:dyDescent="0.3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spans="1:27" ht="20.25" customHeight="1" x14ac:dyDescent="0.3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spans="1:27" ht="20.25" customHeight="1" x14ac:dyDescent="0.3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spans="1:27" ht="20.25" customHeight="1" x14ac:dyDescent="0.3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spans="1:27" ht="20.25" customHeight="1" x14ac:dyDescent="0.3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spans="1:27" ht="20.25" customHeight="1" x14ac:dyDescent="0.3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spans="1:27" ht="20.25" customHeight="1" x14ac:dyDescent="0.3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spans="1:27" ht="20.25" customHeight="1" x14ac:dyDescent="0.3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spans="1:27" ht="20.25" customHeight="1" x14ac:dyDescent="0.3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spans="1:27" ht="20.25" customHeight="1" x14ac:dyDescent="0.3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spans="1:27" ht="20.25" customHeight="1" x14ac:dyDescent="0.3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spans="1:27" ht="20.25" customHeight="1" x14ac:dyDescent="0.3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spans="1:27" ht="20.25" customHeight="1" x14ac:dyDescent="0.3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spans="1:27" ht="20.25" customHeight="1" x14ac:dyDescent="0.3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spans="1:27" ht="20.25" customHeight="1" x14ac:dyDescent="0.3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spans="1:27" ht="20.25" customHeight="1" x14ac:dyDescent="0.3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spans="1:27" ht="20.25" customHeight="1" x14ac:dyDescent="0.3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spans="1:27" ht="20.25" customHeight="1" x14ac:dyDescent="0.3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spans="1:27" ht="20.25" customHeight="1" x14ac:dyDescent="0.3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spans="1:27" ht="20.25" customHeight="1" x14ac:dyDescent="0.3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spans="1:27" ht="20.25" customHeight="1" x14ac:dyDescent="0.3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spans="1:27" ht="20.25" customHeight="1" x14ac:dyDescent="0.3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spans="1:27" ht="20.25" customHeight="1" x14ac:dyDescent="0.3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spans="1:27" ht="20.25" customHeight="1" x14ac:dyDescent="0.3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spans="1:27" ht="20.25" customHeight="1" x14ac:dyDescent="0.3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spans="1:27" ht="20.25" customHeight="1" x14ac:dyDescent="0.3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spans="1:27" ht="20.25" customHeight="1" x14ac:dyDescent="0.3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spans="1:27" ht="20.25" customHeight="1" x14ac:dyDescent="0.3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spans="1:27" ht="20.25" customHeight="1" x14ac:dyDescent="0.3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spans="1:27" ht="20.25" customHeight="1" x14ac:dyDescent="0.3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spans="1:27" ht="20.25" customHeight="1" x14ac:dyDescent="0.3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spans="1:27" ht="20.25" customHeight="1" x14ac:dyDescent="0.3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spans="1:27" ht="20.25" customHeight="1" x14ac:dyDescent="0.3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spans="1:27" ht="20.25" customHeight="1" x14ac:dyDescent="0.3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spans="1:27" ht="20.25" customHeight="1" x14ac:dyDescent="0.3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spans="1:27" ht="20.25" customHeight="1" x14ac:dyDescent="0.3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spans="1:27" ht="20.25" customHeight="1" x14ac:dyDescent="0.3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spans="1:27" ht="20.25" customHeight="1" x14ac:dyDescent="0.3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spans="1:27" ht="20.25" customHeight="1" x14ac:dyDescent="0.3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20.25" customHeight="1" x14ac:dyDescent="0.3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spans="1:27" ht="20.25" customHeight="1" x14ac:dyDescent="0.3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spans="1:27" ht="20.25" customHeight="1" x14ac:dyDescent="0.3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spans="1:27" ht="20.25" customHeight="1" x14ac:dyDescent="0.3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spans="1:27" ht="20.25" customHeight="1" x14ac:dyDescent="0.3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spans="1:27" ht="20.25" customHeight="1" x14ac:dyDescent="0.3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spans="1:27" ht="20.25" customHeight="1" x14ac:dyDescent="0.3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spans="1:27" ht="20.25" customHeight="1" x14ac:dyDescent="0.3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spans="1:27" ht="20.25" customHeight="1" x14ac:dyDescent="0.3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spans="1:27" ht="20.25" customHeight="1" x14ac:dyDescent="0.3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spans="1:27" ht="20.25" customHeight="1" x14ac:dyDescent="0.3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spans="1:27" ht="20.25" customHeight="1" x14ac:dyDescent="0.3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spans="1:27" ht="20.25" customHeight="1" x14ac:dyDescent="0.3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spans="1:27" ht="20.25" customHeight="1" x14ac:dyDescent="0.3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spans="1:27" ht="20.25" customHeight="1" x14ac:dyDescent="0.3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spans="1:27" ht="20.25" customHeight="1" x14ac:dyDescent="0.3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20.25" customHeight="1" x14ac:dyDescent="0.3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spans="1:27" ht="20.25" customHeight="1" x14ac:dyDescent="0.3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spans="1:27" ht="20.25" customHeight="1" x14ac:dyDescent="0.3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spans="1:27" ht="20.25" customHeight="1" x14ac:dyDescent="0.3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spans="1:27" ht="20.25" customHeight="1" x14ac:dyDescent="0.3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spans="1:27" ht="20.25" customHeight="1" x14ac:dyDescent="0.3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spans="1:27" ht="20.25" customHeight="1" x14ac:dyDescent="0.3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spans="1:27" ht="20.25" customHeight="1" x14ac:dyDescent="0.3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spans="1:27" ht="20.25" customHeight="1" x14ac:dyDescent="0.3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spans="1:27" ht="20.25" customHeight="1" x14ac:dyDescent="0.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spans="1:27" ht="20.25" customHeight="1" x14ac:dyDescent="0.3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spans="1:27" ht="20.25" customHeight="1" x14ac:dyDescent="0.3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spans="1:27" ht="20.25" customHeight="1" x14ac:dyDescent="0.3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spans="1:27" ht="20.25" customHeight="1" x14ac:dyDescent="0.3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spans="1:27" ht="20.25" customHeight="1" x14ac:dyDescent="0.3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spans="1:27" ht="20.25" customHeight="1" x14ac:dyDescent="0.3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spans="1:27" ht="20.25" customHeight="1" x14ac:dyDescent="0.3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spans="1:27" ht="20.25" customHeight="1" x14ac:dyDescent="0.3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20.25" customHeight="1" x14ac:dyDescent="0.3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spans="1:27" ht="20.25" customHeight="1" x14ac:dyDescent="0.3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spans="1:27" ht="20.25" customHeight="1" x14ac:dyDescent="0.3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spans="1:27" ht="20.25" customHeight="1" x14ac:dyDescent="0.3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spans="1:27" ht="20.25" customHeight="1" x14ac:dyDescent="0.3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ht="20.25" customHeight="1" x14ac:dyDescent="0.3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ht="20.25" customHeight="1" x14ac:dyDescent="0.3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ht="20.25" customHeight="1" x14ac:dyDescent="0.3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ht="20.25" customHeight="1" x14ac:dyDescent="0.3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ht="20.25" customHeight="1" x14ac:dyDescent="0.3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ht="20.25" customHeight="1" x14ac:dyDescent="0.3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ht="20.25" customHeight="1" x14ac:dyDescent="0.3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ht="20.25" customHeight="1" x14ac:dyDescent="0.3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ht="20.25" customHeight="1" x14ac:dyDescent="0.3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ht="20.25" customHeight="1" x14ac:dyDescent="0.3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ht="20.25" customHeight="1" x14ac:dyDescent="0.3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ht="20.25" customHeight="1" x14ac:dyDescent="0.3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ht="20.25" customHeight="1" x14ac:dyDescent="0.3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ht="20.25" customHeight="1" x14ac:dyDescent="0.3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ht="20.25" customHeight="1" x14ac:dyDescent="0.3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ht="20.25" customHeight="1" x14ac:dyDescent="0.3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ht="20.25" customHeight="1" x14ac:dyDescent="0.3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ht="20.25" customHeight="1" x14ac:dyDescent="0.3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ht="20.25" customHeight="1" x14ac:dyDescent="0.3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ht="20.25" customHeight="1" x14ac:dyDescent="0.3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ht="20.25" customHeight="1" x14ac:dyDescent="0.3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spans="1:27" ht="20.25" customHeight="1" x14ac:dyDescent="0.3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spans="1:27" ht="20.25" customHeight="1" x14ac:dyDescent="0.3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spans="1:27" ht="20.25" customHeight="1" x14ac:dyDescent="0.3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spans="1:27" ht="20.25" customHeight="1" x14ac:dyDescent="0.3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spans="1:27" ht="20.25" customHeight="1" x14ac:dyDescent="0.3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spans="1:27" ht="20.25" customHeight="1" x14ac:dyDescent="0.3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spans="1:27" ht="20.25" customHeight="1" x14ac:dyDescent="0.3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spans="1:27" ht="20.25" customHeight="1" x14ac:dyDescent="0.3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spans="1:27" ht="20.25" customHeight="1" x14ac:dyDescent="0.3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spans="1:27" ht="20.25" customHeight="1" x14ac:dyDescent="0.3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spans="1:27" ht="20.25" customHeight="1" x14ac:dyDescent="0.3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spans="1:27" ht="20.25" customHeight="1" x14ac:dyDescent="0.3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spans="1:27" ht="20.25" customHeight="1" x14ac:dyDescent="0.3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spans="1:27" ht="20.25" customHeight="1" x14ac:dyDescent="0.3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spans="1:27" ht="20.25" customHeight="1" x14ac:dyDescent="0.3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spans="1:27" ht="20.25" customHeight="1" x14ac:dyDescent="0.3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spans="1:27" ht="20.25" customHeight="1" x14ac:dyDescent="0.3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spans="1:27" ht="20.25" customHeight="1" x14ac:dyDescent="0.3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spans="1:27" ht="20.25" customHeight="1" x14ac:dyDescent="0.3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spans="1:27" ht="20.25" customHeight="1" x14ac:dyDescent="0.3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spans="1:27" ht="20.25" customHeight="1" x14ac:dyDescent="0.3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spans="1:27" ht="20.25" customHeight="1" x14ac:dyDescent="0.3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spans="1:27" ht="20.25" customHeight="1" x14ac:dyDescent="0.3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spans="1:27" ht="20.25" customHeight="1" x14ac:dyDescent="0.3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spans="1:27" ht="20.25" customHeight="1" x14ac:dyDescent="0.3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spans="1:27" ht="20.25" customHeight="1" x14ac:dyDescent="0.3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spans="1:27" ht="20.25" customHeight="1" x14ac:dyDescent="0.3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spans="1:27" ht="20.25" customHeight="1" x14ac:dyDescent="0.3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spans="1:27" ht="20.25" customHeight="1" x14ac:dyDescent="0.3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spans="1:27" ht="20.25" customHeight="1" x14ac:dyDescent="0.3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spans="1:27" ht="20.25" customHeight="1" x14ac:dyDescent="0.3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spans="1:27" ht="20.25" customHeight="1" x14ac:dyDescent="0.3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spans="1:27" ht="20.25" customHeight="1" x14ac:dyDescent="0.3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spans="1:27" ht="20.25" customHeight="1" x14ac:dyDescent="0.3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spans="1:27" ht="20.25" customHeight="1" x14ac:dyDescent="0.3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spans="1:27" ht="20.25" customHeight="1" x14ac:dyDescent="0.3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spans="1:27" ht="20.25" customHeight="1" x14ac:dyDescent="0.3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spans="1:27" ht="20.25" customHeight="1" x14ac:dyDescent="0.3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spans="1:27" ht="20.25" customHeight="1" x14ac:dyDescent="0.3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spans="1:27" ht="20.25" customHeight="1" x14ac:dyDescent="0.3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spans="1:27" ht="20.25" customHeight="1" x14ac:dyDescent="0.3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spans="1:27" ht="20.25" customHeight="1" x14ac:dyDescent="0.3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spans="1:27" ht="20.25" customHeight="1" x14ac:dyDescent="0.3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spans="1:27" ht="20.25" customHeight="1" x14ac:dyDescent="0.3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spans="1:27" ht="20.25" customHeight="1" x14ac:dyDescent="0.3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spans="1:27" ht="20.25" customHeight="1" x14ac:dyDescent="0.3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spans="1:27" ht="20.25" customHeight="1" x14ac:dyDescent="0.3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spans="1:27" ht="20.25" customHeight="1" x14ac:dyDescent="0.3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spans="1:27" ht="20.25" customHeight="1" x14ac:dyDescent="0.3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spans="1:27" ht="20.25" customHeight="1" x14ac:dyDescent="0.3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spans="1:27" ht="20.25" customHeight="1" x14ac:dyDescent="0.3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spans="1:27" ht="20.25" customHeight="1" x14ac:dyDescent="0.3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spans="1:27" ht="20.25" customHeight="1" x14ac:dyDescent="0.3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spans="1:27" ht="20.25" customHeight="1" x14ac:dyDescent="0.3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spans="1:27" ht="20.25" customHeight="1" x14ac:dyDescent="0.3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spans="1:27" ht="20.25" customHeight="1" x14ac:dyDescent="0.3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spans="1:27" ht="20.25" customHeight="1" x14ac:dyDescent="0.3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spans="1:27" ht="20.25" customHeight="1" x14ac:dyDescent="0.3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spans="1:27" ht="20.25" customHeight="1" x14ac:dyDescent="0.3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spans="1:27" ht="20.25" customHeight="1" x14ac:dyDescent="0.3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spans="1:27" ht="20.25" customHeight="1" x14ac:dyDescent="0.3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spans="1:27" ht="20.25" customHeight="1" x14ac:dyDescent="0.3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spans="1:27" ht="20.25" customHeight="1" x14ac:dyDescent="0.3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spans="1:27" ht="20.25" customHeight="1" x14ac:dyDescent="0.3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spans="1:27" ht="20.25" customHeight="1" x14ac:dyDescent="0.3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spans="1:27" ht="20.25" customHeight="1" x14ac:dyDescent="0.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spans="1:27" ht="20.25" customHeight="1" x14ac:dyDescent="0.3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spans="1:27" ht="20.25" customHeight="1" x14ac:dyDescent="0.3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spans="1:27" ht="20.25" customHeight="1" x14ac:dyDescent="0.3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spans="1:27" ht="20.25" customHeight="1" x14ac:dyDescent="0.3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spans="1:27" ht="20.25" customHeight="1" x14ac:dyDescent="0.3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spans="1:27" ht="20.25" customHeight="1" x14ac:dyDescent="0.3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spans="1:27" ht="20.25" customHeight="1" x14ac:dyDescent="0.3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spans="1:27" ht="20.25" customHeight="1" x14ac:dyDescent="0.3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spans="1:27" ht="20.25" customHeight="1" x14ac:dyDescent="0.3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spans="1:27" ht="20.25" customHeight="1" x14ac:dyDescent="0.3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spans="1:27" ht="20.25" customHeight="1" x14ac:dyDescent="0.3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spans="1:27" ht="20.25" customHeight="1" x14ac:dyDescent="0.3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spans="1:27" ht="20.25" customHeight="1" x14ac:dyDescent="0.3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spans="1:27" ht="20.25" customHeight="1" x14ac:dyDescent="0.3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spans="1:27" ht="20.25" customHeight="1" x14ac:dyDescent="0.3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spans="1:27" ht="20.25" customHeight="1" x14ac:dyDescent="0.3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spans="1:27" ht="20.25" customHeight="1" x14ac:dyDescent="0.3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spans="1:27" ht="20.25" customHeight="1" x14ac:dyDescent="0.3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spans="1:27" ht="20.25" customHeight="1" x14ac:dyDescent="0.3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spans="1:27" ht="20.25" customHeight="1" x14ac:dyDescent="0.3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spans="1:27" ht="20.25" customHeight="1" x14ac:dyDescent="0.3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spans="1:27" ht="20.25" customHeight="1" x14ac:dyDescent="0.3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spans="1:27" ht="20.25" customHeight="1" x14ac:dyDescent="0.3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spans="1:27" ht="20.25" customHeight="1" x14ac:dyDescent="0.3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spans="1:27" ht="20.25" customHeight="1" x14ac:dyDescent="0.3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spans="1:27" ht="20.25" customHeight="1" x14ac:dyDescent="0.3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spans="1:27" ht="20.25" customHeight="1" x14ac:dyDescent="0.3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spans="1:27" ht="20.25" customHeight="1" x14ac:dyDescent="0.3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spans="1:27" ht="20.25" customHeight="1" x14ac:dyDescent="0.3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spans="1:27" ht="20.25" customHeight="1" x14ac:dyDescent="0.3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spans="1:27" ht="20.25" customHeight="1" x14ac:dyDescent="0.3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spans="1:27" ht="20.25" customHeight="1" x14ac:dyDescent="0.3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spans="1:27" ht="20.25" customHeight="1" x14ac:dyDescent="0.3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spans="1:27" ht="20.25" customHeight="1" x14ac:dyDescent="0.3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spans="1:27" ht="20.25" customHeight="1" x14ac:dyDescent="0.3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spans="1:27" ht="20.25" customHeight="1" x14ac:dyDescent="0.3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spans="1:27" ht="20.25" customHeight="1" x14ac:dyDescent="0.3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spans="1:27" ht="20.25" customHeight="1" x14ac:dyDescent="0.3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spans="1:27" ht="20.25" customHeight="1" x14ac:dyDescent="0.3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spans="1:27" ht="20.25" customHeight="1" x14ac:dyDescent="0.3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spans="1:27" ht="20.25" customHeight="1" x14ac:dyDescent="0.3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spans="1:27" ht="20.25" customHeight="1" x14ac:dyDescent="0.3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spans="1:27" ht="20.25" customHeight="1" x14ac:dyDescent="0.3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spans="1:27" ht="20.25" customHeight="1" x14ac:dyDescent="0.3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spans="1:27" ht="20.25" customHeight="1" x14ac:dyDescent="0.3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spans="1:27" ht="20.25" customHeight="1" x14ac:dyDescent="0.3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spans="1:27" ht="20.25" customHeight="1" x14ac:dyDescent="0.3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spans="1:27" ht="20.25" customHeight="1" x14ac:dyDescent="0.3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spans="1:27" ht="20.25" customHeight="1" x14ac:dyDescent="0.3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spans="1:27" ht="20.25" customHeight="1" x14ac:dyDescent="0.3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spans="1:27" ht="20.25" customHeight="1" x14ac:dyDescent="0.3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spans="1:27" ht="20.25" customHeight="1" x14ac:dyDescent="0.3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spans="1:27" ht="20.25" customHeight="1" x14ac:dyDescent="0.3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spans="1:27" ht="20.25" customHeight="1" x14ac:dyDescent="0.3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spans="1:27" ht="20.25" customHeight="1" x14ac:dyDescent="0.3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spans="1:27" ht="20.25" customHeight="1" x14ac:dyDescent="0.3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spans="1:27" ht="20.25" customHeight="1" x14ac:dyDescent="0.3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spans="1:27" ht="20.25" customHeight="1" x14ac:dyDescent="0.3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spans="1:27" ht="20.25" customHeight="1" x14ac:dyDescent="0.3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spans="1:27" ht="20.25" customHeight="1" x14ac:dyDescent="0.3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spans="1:27" ht="20.25" customHeight="1" x14ac:dyDescent="0.3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spans="1:27" ht="20.25" customHeight="1" x14ac:dyDescent="0.3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spans="1:27" ht="20.25" customHeight="1" x14ac:dyDescent="0.3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spans="1:27" ht="20.25" customHeight="1" x14ac:dyDescent="0.3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spans="1:27" ht="20.25" customHeight="1" x14ac:dyDescent="0.3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spans="1:27" ht="20.25" customHeight="1" x14ac:dyDescent="0.3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spans="1:27" ht="20.25" customHeight="1" x14ac:dyDescent="0.3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spans="1:27" ht="20.25" customHeight="1" x14ac:dyDescent="0.3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spans="1:27" ht="20.25" customHeight="1" x14ac:dyDescent="0.3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spans="1:27" ht="20.25" customHeight="1" x14ac:dyDescent="0.3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spans="1:27" ht="20.25" customHeight="1" x14ac:dyDescent="0.3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spans="1:27" ht="20.25" customHeight="1" x14ac:dyDescent="0.3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spans="1:27" ht="20.25" customHeight="1" x14ac:dyDescent="0.3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spans="1:27" ht="20.25" customHeight="1" x14ac:dyDescent="0.3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spans="1:27" ht="20.25" customHeight="1" x14ac:dyDescent="0.3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spans="1:27" ht="20.25" customHeight="1" x14ac:dyDescent="0.3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spans="1:27" ht="20.25" customHeight="1" x14ac:dyDescent="0.3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spans="1:27" ht="20.25" customHeight="1" x14ac:dyDescent="0.3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spans="1:27" ht="20.25" customHeight="1" x14ac:dyDescent="0.3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spans="1:27" ht="20.25" customHeight="1" x14ac:dyDescent="0.3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spans="1:27" ht="20.25" customHeight="1" x14ac:dyDescent="0.3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spans="1:27" ht="20.25" customHeight="1" x14ac:dyDescent="0.3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spans="1:27" ht="20.25" customHeight="1" x14ac:dyDescent="0.3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spans="1:27" ht="20.25" customHeight="1" x14ac:dyDescent="0.3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spans="1:27" ht="20.25" customHeight="1" x14ac:dyDescent="0.3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spans="1:27" ht="20.25" customHeight="1" x14ac:dyDescent="0.3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spans="1:27" ht="20.25" customHeight="1" x14ac:dyDescent="0.3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spans="1:27" ht="20.25" customHeight="1" x14ac:dyDescent="0.3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spans="1:27" ht="20.25" customHeight="1" x14ac:dyDescent="0.3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spans="1:27" ht="20.25" customHeight="1" x14ac:dyDescent="0.3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spans="1:27" ht="20.25" customHeight="1" x14ac:dyDescent="0.3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spans="1:27" ht="20.25" customHeight="1" x14ac:dyDescent="0.3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spans="1:27" ht="20.25" customHeight="1" x14ac:dyDescent="0.3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spans="1:27" ht="20.25" customHeight="1" x14ac:dyDescent="0.3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spans="1:27" ht="20.25" customHeight="1" x14ac:dyDescent="0.3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spans="1:27" ht="20.25" customHeight="1" x14ac:dyDescent="0.3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spans="1:27" ht="20.25" customHeight="1" x14ac:dyDescent="0.3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spans="1:27" ht="20.25" customHeight="1" x14ac:dyDescent="0.3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spans="1:27" ht="20.25" customHeight="1" x14ac:dyDescent="0.3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spans="1:27" ht="20.25" customHeight="1" x14ac:dyDescent="0.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spans="1:27" ht="20.25" customHeight="1" x14ac:dyDescent="0.3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spans="1:27" ht="20.25" customHeight="1" x14ac:dyDescent="0.3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spans="1:27" ht="20.25" customHeight="1" x14ac:dyDescent="0.3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spans="1:27" ht="20.25" customHeight="1" x14ac:dyDescent="0.3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spans="1:27" ht="20.25" customHeight="1" x14ac:dyDescent="0.3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spans="1:27" ht="20.25" customHeight="1" x14ac:dyDescent="0.3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spans="1:27" ht="20.25" customHeight="1" x14ac:dyDescent="0.3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spans="1:27" ht="20.25" customHeight="1" x14ac:dyDescent="0.3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spans="1:27" ht="20.25" customHeight="1" x14ac:dyDescent="0.3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spans="1:27" ht="20.25" customHeight="1" x14ac:dyDescent="0.3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spans="1:27" ht="20.25" customHeight="1" x14ac:dyDescent="0.3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spans="1:27" ht="20.25" customHeight="1" x14ac:dyDescent="0.3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spans="1:27" ht="20.25" customHeight="1" x14ac:dyDescent="0.3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spans="1:27" ht="20.25" customHeight="1" x14ac:dyDescent="0.3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spans="1:27" ht="20.25" customHeight="1" x14ac:dyDescent="0.3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spans="1:27" ht="20.25" customHeight="1" x14ac:dyDescent="0.3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spans="1:27" ht="20.25" customHeight="1" x14ac:dyDescent="0.3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spans="1:27" ht="20.25" customHeight="1" x14ac:dyDescent="0.3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spans="1:27" ht="20.25" customHeight="1" x14ac:dyDescent="0.3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spans="1:27" ht="20.25" customHeight="1" x14ac:dyDescent="0.3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spans="1:27" ht="20.25" customHeight="1" x14ac:dyDescent="0.3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spans="1:27" ht="20.25" customHeight="1" x14ac:dyDescent="0.3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spans="1:27" ht="20.25" customHeight="1" x14ac:dyDescent="0.3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spans="1:27" ht="20.25" customHeight="1" x14ac:dyDescent="0.3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spans="1:27" ht="20.25" customHeight="1" x14ac:dyDescent="0.3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spans="1:27" ht="20.25" customHeight="1" x14ac:dyDescent="0.3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spans="1:27" ht="20.25" customHeight="1" x14ac:dyDescent="0.3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spans="1:27" ht="20.25" customHeight="1" x14ac:dyDescent="0.3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spans="1:27" ht="20.25" customHeight="1" x14ac:dyDescent="0.3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spans="1:27" ht="20.25" customHeight="1" x14ac:dyDescent="0.3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spans="1:27" ht="20.25" customHeight="1" x14ac:dyDescent="0.3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spans="1:27" ht="20.25" customHeight="1" x14ac:dyDescent="0.3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spans="1:27" ht="20.25" customHeight="1" x14ac:dyDescent="0.3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spans="1:27" ht="20.25" customHeight="1" x14ac:dyDescent="0.3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spans="1:27" ht="20.25" customHeight="1" x14ac:dyDescent="0.3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spans="1:27" ht="20.25" customHeight="1" x14ac:dyDescent="0.3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spans="1:27" ht="20.25" customHeight="1" x14ac:dyDescent="0.3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spans="1:27" ht="20.25" customHeight="1" x14ac:dyDescent="0.3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spans="1:27" ht="20.25" customHeight="1" x14ac:dyDescent="0.3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spans="1:27" ht="20.25" customHeight="1" x14ac:dyDescent="0.3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spans="1:27" ht="20.25" customHeight="1" x14ac:dyDescent="0.3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spans="1:27" ht="20.25" customHeight="1" x14ac:dyDescent="0.3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spans="1:27" ht="20.25" customHeight="1" x14ac:dyDescent="0.3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spans="1:27" ht="20.25" customHeight="1" x14ac:dyDescent="0.3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spans="1:27" ht="20.25" customHeight="1" x14ac:dyDescent="0.3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spans="1:27" ht="20.25" customHeight="1" x14ac:dyDescent="0.3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spans="1:27" ht="20.25" customHeight="1" x14ac:dyDescent="0.3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spans="1:27" ht="20.25" customHeight="1" x14ac:dyDescent="0.3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spans="1:27" ht="20.25" customHeight="1" x14ac:dyDescent="0.3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spans="1:27" ht="20.25" customHeight="1" x14ac:dyDescent="0.3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spans="1:27" ht="20.25" customHeight="1" x14ac:dyDescent="0.3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spans="1:27" ht="20.25" customHeight="1" x14ac:dyDescent="0.3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spans="1:27" ht="20.25" customHeight="1" x14ac:dyDescent="0.3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spans="1:27" ht="20.25" customHeight="1" x14ac:dyDescent="0.3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spans="1:27" ht="20.25" customHeight="1" x14ac:dyDescent="0.3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spans="1:27" ht="20.25" customHeight="1" x14ac:dyDescent="0.3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spans="1:27" ht="20.25" customHeight="1" x14ac:dyDescent="0.3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spans="1:27" ht="20.25" customHeight="1" x14ac:dyDescent="0.3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spans="1:27" ht="20.25" customHeight="1" x14ac:dyDescent="0.3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spans="1:27" ht="20.25" customHeight="1" x14ac:dyDescent="0.3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spans="1:27" ht="20.25" customHeight="1" x14ac:dyDescent="0.3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spans="1:27" ht="20.25" customHeight="1" x14ac:dyDescent="0.3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  <row r="998" spans="1:27" ht="20.25" customHeight="1" x14ac:dyDescent="0.3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</row>
    <row r="999" spans="1:27" ht="20.25" customHeight="1" x14ac:dyDescent="0.3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</row>
    <row r="1000" spans="1:27" ht="20.25" customHeight="1" x14ac:dyDescent="0.3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</row>
  </sheetData>
  <mergeCells count="29">
    <mergeCell ref="A1:C1"/>
    <mergeCell ref="A2:M2"/>
    <mergeCell ref="A3:M3"/>
    <mergeCell ref="F13:H13"/>
    <mergeCell ref="F14:H14"/>
    <mergeCell ref="D14:D15"/>
    <mergeCell ref="E14:E15"/>
    <mergeCell ref="J14:J15"/>
    <mergeCell ref="I14:I15"/>
    <mergeCell ref="F15:H15"/>
    <mergeCell ref="A16:B16"/>
    <mergeCell ref="A17:B17"/>
    <mergeCell ref="A18:B18"/>
    <mergeCell ref="A19:B19"/>
    <mergeCell ref="A20:B20"/>
    <mergeCell ref="A21:B21"/>
    <mergeCell ref="A22:B22"/>
    <mergeCell ref="A23:B23"/>
    <mergeCell ref="A32:B32"/>
    <mergeCell ref="A33:B33"/>
    <mergeCell ref="A34:C34"/>
    <mergeCell ref="A57:M57"/>
    <mergeCell ref="A25:B25"/>
    <mergeCell ref="A26:B26"/>
    <mergeCell ref="A27:B27"/>
    <mergeCell ref="A28:B28"/>
    <mergeCell ref="A29:B29"/>
    <mergeCell ref="A30:B30"/>
    <mergeCell ref="A31:B31"/>
  </mergeCells>
  <hyperlinks>
    <hyperlink ref="C39" r:id="rId1" xr:uid="{00000000-0004-0000-0400-000000000000}"/>
  </hyperlinks>
  <printOptions horizontalCentered="1" verticalCentered="1"/>
  <pageMargins left="0.25" right="0.25" top="0.5" bottom="0.5" header="0" footer="0"/>
  <pageSetup orientation="landscape"/>
  <headerFooter>
    <oddFooter>&amp;R&amp;F.xls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000"/>
  <sheetViews>
    <sheetView workbookViewId="0">
      <selection activeCell="E31" sqref="E31"/>
    </sheetView>
  </sheetViews>
  <sheetFormatPr defaultColWidth="12.5703125" defaultRowHeight="15" customHeight="1" x14ac:dyDescent="0.2"/>
  <cols>
    <col min="1" max="1" width="27.7109375" customWidth="1"/>
    <col min="2" max="2" width="22.7109375" customWidth="1"/>
    <col min="3" max="3" width="17.140625" customWidth="1"/>
    <col min="4" max="4" width="15.140625" customWidth="1"/>
    <col min="5" max="5" width="13.85546875" customWidth="1"/>
    <col min="6" max="6" width="1.85546875" customWidth="1"/>
    <col min="7" max="8" width="10.28515625" customWidth="1"/>
    <col min="9" max="9" width="10.140625" customWidth="1"/>
    <col min="10" max="10" width="1.85546875" customWidth="1"/>
    <col min="11" max="11" width="10.140625" customWidth="1"/>
    <col min="12" max="26" width="8.85546875" customWidth="1"/>
  </cols>
  <sheetData>
    <row r="1" spans="1:13" ht="12.75" customHeight="1" x14ac:dyDescent="0.25">
      <c r="A1" s="4" t="s">
        <v>202</v>
      </c>
      <c r="B1" s="2"/>
      <c r="C1" s="5"/>
      <c r="D1" s="6" t="s">
        <v>203</v>
      </c>
      <c r="E1" s="7">
        <f>Overall!J6</f>
        <v>0</v>
      </c>
      <c r="F1" s="2"/>
      <c r="J1" s="2"/>
    </row>
    <row r="2" spans="1:13" ht="12.75" customHeight="1" x14ac:dyDescent="0.2">
      <c r="B2" s="5"/>
      <c r="C2" s="5"/>
      <c r="D2" s="5"/>
      <c r="F2" s="2"/>
      <c r="J2" s="2"/>
    </row>
    <row r="3" spans="1:13" ht="12.75" customHeight="1" x14ac:dyDescent="0.25">
      <c r="A3" s="8" t="s">
        <v>204</v>
      </c>
      <c r="F3" s="9"/>
      <c r="G3" s="8" t="s">
        <v>205</v>
      </c>
      <c r="H3" s="8"/>
      <c r="J3" s="9"/>
      <c r="K3" s="8" t="s">
        <v>206</v>
      </c>
    </row>
    <row r="4" spans="1:13" ht="12.75" x14ac:dyDescent="0.2">
      <c r="C4" s="10"/>
      <c r="F4" s="9"/>
      <c r="J4" s="9"/>
      <c r="K4" s="7" t="s">
        <v>207</v>
      </c>
    </row>
    <row r="5" spans="1:13" ht="25.5" x14ac:dyDescent="0.2">
      <c r="A5" s="11" t="s">
        <v>208</v>
      </c>
      <c r="B5" s="11" t="s">
        <v>209</v>
      </c>
      <c r="C5" s="12" t="s">
        <v>210</v>
      </c>
      <c r="D5" s="12" t="s">
        <v>211</v>
      </c>
      <c r="E5" s="11" t="s">
        <v>212</v>
      </c>
      <c r="F5" s="9"/>
      <c r="G5" s="11" t="s">
        <v>213</v>
      </c>
      <c r="H5" s="13" t="s">
        <v>214</v>
      </c>
      <c r="I5" s="13" t="s">
        <v>215</v>
      </c>
      <c r="J5" s="9"/>
      <c r="K5" s="265" t="s">
        <v>216</v>
      </c>
      <c r="L5" s="13" t="s">
        <v>214</v>
      </c>
      <c r="M5" s="13" t="s">
        <v>217</v>
      </c>
    </row>
    <row r="6" spans="1:13" ht="12.75" customHeight="1" x14ac:dyDescent="0.25">
      <c r="A6" s="14" t="s">
        <v>218</v>
      </c>
      <c r="B6" s="15" t="s">
        <v>219</v>
      </c>
      <c r="C6" s="16" t="s">
        <v>220</v>
      </c>
      <c r="D6" s="15" t="s">
        <v>221</v>
      </c>
      <c r="E6" s="15" t="s">
        <v>222</v>
      </c>
      <c r="F6" s="9"/>
      <c r="G6" s="15" t="s">
        <v>223</v>
      </c>
      <c r="H6" s="15" t="s">
        <v>223</v>
      </c>
      <c r="I6" s="15" t="s">
        <v>223</v>
      </c>
      <c r="J6" s="9"/>
      <c r="K6" s="15" t="s">
        <v>224</v>
      </c>
      <c r="L6" s="15" t="s">
        <v>224</v>
      </c>
      <c r="M6" s="15" t="s">
        <v>224</v>
      </c>
    </row>
    <row r="7" spans="1:13" ht="12.75" customHeight="1" x14ac:dyDescent="0.2">
      <c r="A7" s="266" t="s">
        <v>241</v>
      </c>
      <c r="B7" s="266"/>
      <c r="C7" s="267">
        <v>2</v>
      </c>
      <c r="D7" s="268">
        <v>2068</v>
      </c>
      <c r="E7" s="19">
        <f t="shared" ref="E7:E20" si="0">C7*D7</f>
        <v>4136</v>
      </c>
      <c r="F7" s="20"/>
      <c r="G7" s="21">
        <v>0</v>
      </c>
      <c r="H7" s="21">
        <v>0</v>
      </c>
      <c r="I7" s="21">
        <v>0</v>
      </c>
      <c r="J7" s="20"/>
      <c r="K7" s="21">
        <v>0</v>
      </c>
      <c r="L7" s="21">
        <v>0</v>
      </c>
      <c r="M7" s="21">
        <v>0</v>
      </c>
    </row>
    <row r="8" spans="1:13" ht="12.75" customHeight="1" x14ac:dyDescent="0.2">
      <c r="A8" s="266" t="s">
        <v>242</v>
      </c>
      <c r="B8" s="266" t="s">
        <v>243</v>
      </c>
      <c r="C8" s="267">
        <v>6</v>
      </c>
      <c r="D8" s="268">
        <v>4198</v>
      </c>
      <c r="E8" s="19">
        <f t="shared" si="0"/>
        <v>25188</v>
      </c>
      <c r="F8" s="20"/>
      <c r="G8" s="21"/>
      <c r="H8" s="21"/>
      <c r="I8" s="19"/>
      <c r="J8" s="20"/>
      <c r="K8" s="19"/>
    </row>
    <row r="9" spans="1:13" ht="12.75" customHeight="1" x14ac:dyDescent="0.2">
      <c r="A9" s="266" t="s">
        <v>244</v>
      </c>
      <c r="B9" s="266" t="s">
        <v>243</v>
      </c>
      <c r="C9" s="267">
        <v>6</v>
      </c>
      <c r="D9" s="268">
        <v>2068</v>
      </c>
      <c r="E9" s="19">
        <f t="shared" si="0"/>
        <v>12408</v>
      </c>
      <c r="F9" s="20"/>
      <c r="G9" s="21"/>
      <c r="H9" s="21"/>
      <c r="I9" s="269">
        <v>4465</v>
      </c>
      <c r="J9" s="20"/>
      <c r="K9" s="270">
        <v>1203</v>
      </c>
      <c r="L9" s="7"/>
      <c r="M9" s="7"/>
    </row>
    <row r="10" spans="1:13" ht="12.75" customHeight="1" x14ac:dyDescent="0.2">
      <c r="A10" s="22"/>
      <c r="B10" s="2"/>
      <c r="C10" s="17"/>
      <c r="D10" s="18"/>
      <c r="E10" s="19">
        <f t="shared" si="0"/>
        <v>0</v>
      </c>
      <c r="F10" s="20"/>
      <c r="G10" s="21"/>
      <c r="H10" s="21"/>
      <c r="I10" s="19"/>
      <c r="J10" s="20"/>
      <c r="K10" s="2"/>
      <c r="L10" s="7"/>
      <c r="M10" s="7"/>
    </row>
    <row r="11" spans="1:13" ht="12.75" customHeight="1" x14ac:dyDescent="0.2">
      <c r="A11" s="2"/>
      <c r="B11" s="2"/>
      <c r="C11" s="17"/>
      <c r="D11" s="18"/>
      <c r="E11" s="19">
        <f t="shared" si="0"/>
        <v>0</v>
      </c>
      <c r="F11" s="20"/>
      <c r="G11" s="21"/>
      <c r="H11" s="21"/>
      <c r="I11" s="19"/>
      <c r="J11" s="20"/>
      <c r="K11" s="2"/>
    </row>
    <row r="12" spans="1:13" ht="12.75" customHeight="1" x14ac:dyDescent="0.2">
      <c r="A12" s="2"/>
      <c r="B12" s="2"/>
      <c r="C12" s="17"/>
      <c r="D12" s="18"/>
      <c r="E12" s="19">
        <f t="shared" si="0"/>
        <v>0</v>
      </c>
      <c r="F12" s="20"/>
      <c r="G12" s="21"/>
      <c r="H12" s="21"/>
      <c r="I12" s="19"/>
      <c r="J12" s="20"/>
      <c r="K12" s="2"/>
    </row>
    <row r="13" spans="1:13" ht="12.75" customHeight="1" x14ac:dyDescent="0.2">
      <c r="A13" s="2"/>
      <c r="B13" s="2"/>
      <c r="C13" s="17"/>
      <c r="D13" s="18"/>
      <c r="E13" s="19">
        <f t="shared" si="0"/>
        <v>0</v>
      </c>
      <c r="F13" s="20"/>
      <c r="G13" s="21"/>
      <c r="H13" s="21"/>
      <c r="I13" s="19"/>
      <c r="J13" s="20"/>
      <c r="K13" s="2"/>
    </row>
    <row r="14" spans="1:13" ht="12.75" customHeight="1" x14ac:dyDescent="0.2">
      <c r="E14" s="19">
        <f t="shared" si="0"/>
        <v>0</v>
      </c>
      <c r="F14" s="20"/>
      <c r="G14" s="21"/>
      <c r="H14" s="21"/>
      <c r="I14" s="21"/>
      <c r="J14" s="20"/>
    </row>
    <row r="15" spans="1:13" ht="12.75" customHeight="1" x14ac:dyDescent="0.2">
      <c r="C15" s="17"/>
      <c r="D15" s="18"/>
      <c r="E15" s="19">
        <f t="shared" si="0"/>
        <v>0</v>
      </c>
      <c r="F15" s="9"/>
      <c r="G15" s="21"/>
      <c r="H15" s="21"/>
      <c r="I15" s="21"/>
      <c r="J15" s="9"/>
    </row>
    <row r="16" spans="1:13" ht="12.75" customHeight="1" x14ac:dyDescent="0.2">
      <c r="C16" s="17"/>
      <c r="D16" s="18"/>
      <c r="E16" s="19">
        <f t="shared" si="0"/>
        <v>0</v>
      </c>
      <c r="F16" s="9"/>
      <c r="G16" s="21"/>
      <c r="H16" s="21"/>
      <c r="I16" s="21"/>
      <c r="J16" s="9"/>
    </row>
    <row r="17" spans="1:11" ht="12.75" customHeight="1" x14ac:dyDescent="0.2">
      <c r="B17" s="2"/>
      <c r="C17" s="17"/>
      <c r="D17" s="18"/>
      <c r="E17" s="19">
        <f t="shared" si="0"/>
        <v>0</v>
      </c>
      <c r="F17" s="9"/>
      <c r="G17" s="21"/>
      <c r="H17" s="21"/>
      <c r="I17" s="21"/>
      <c r="J17" s="9"/>
    </row>
    <row r="18" spans="1:11" ht="12.75" customHeight="1" x14ac:dyDescent="0.2">
      <c r="B18" s="2"/>
      <c r="C18" s="17"/>
      <c r="D18" s="18"/>
      <c r="E18" s="19">
        <f t="shared" si="0"/>
        <v>0</v>
      </c>
      <c r="F18" s="9"/>
      <c r="G18" s="21"/>
      <c r="H18" s="21"/>
      <c r="I18" s="21"/>
      <c r="J18" s="9"/>
    </row>
    <row r="19" spans="1:11" ht="12.75" customHeight="1" x14ac:dyDescent="0.2">
      <c r="B19" s="2"/>
      <c r="C19" s="17"/>
      <c r="D19" s="18"/>
      <c r="E19" s="19">
        <f t="shared" si="0"/>
        <v>0</v>
      </c>
      <c r="F19" s="9"/>
      <c r="G19" s="21"/>
      <c r="H19" s="21"/>
      <c r="I19" s="21"/>
      <c r="J19" s="9"/>
    </row>
    <row r="20" spans="1:11" ht="12.75" customHeight="1" x14ac:dyDescent="0.2">
      <c r="E20" s="19">
        <f t="shared" si="0"/>
        <v>0</v>
      </c>
      <c r="F20" s="9"/>
      <c r="G20" s="21"/>
      <c r="H20" s="21"/>
      <c r="I20" s="21"/>
      <c r="J20" s="9"/>
    </row>
    <row r="21" spans="1:11" ht="12.75" customHeight="1" x14ac:dyDescent="0.2">
      <c r="D21" s="23" t="s">
        <v>27</v>
      </c>
      <c r="E21" s="302">
        <f>SUM(E7:E20)</f>
        <v>41732</v>
      </c>
      <c r="F21" s="9"/>
      <c r="G21" s="304">
        <f>SUM(G7:I20)</f>
        <v>4465</v>
      </c>
      <c r="H21" s="21"/>
      <c r="I21" s="21"/>
      <c r="J21" s="9"/>
      <c r="K21" s="306">
        <f>SUM(K7:M20)</f>
        <v>1203</v>
      </c>
    </row>
    <row r="22" spans="1:11" ht="12.75" customHeight="1" x14ac:dyDescent="0.25">
      <c r="A22" s="8" t="s">
        <v>225</v>
      </c>
      <c r="C22" s="12" t="s">
        <v>210</v>
      </c>
      <c r="D22" s="12" t="s">
        <v>226</v>
      </c>
      <c r="F22" s="9"/>
      <c r="G22" s="24"/>
      <c r="H22" s="24"/>
      <c r="J22" s="9"/>
    </row>
    <row r="23" spans="1:11" ht="12.75" customHeight="1" x14ac:dyDescent="0.2">
      <c r="A23" s="14" t="s">
        <v>218</v>
      </c>
      <c r="B23" s="15" t="s">
        <v>227</v>
      </c>
      <c r="C23" s="15" t="s">
        <v>228</v>
      </c>
      <c r="D23" s="15" t="s">
        <v>229</v>
      </c>
      <c r="E23" s="15" t="s">
        <v>223</v>
      </c>
      <c r="F23" s="9"/>
      <c r="J23" s="9"/>
    </row>
    <row r="24" spans="1:11" ht="12.75" customHeight="1" x14ac:dyDescent="0.2">
      <c r="A24" s="266" t="s">
        <v>242</v>
      </c>
      <c r="B24" s="266" t="s">
        <v>243</v>
      </c>
      <c r="C24" s="267">
        <v>6</v>
      </c>
      <c r="D24" s="268">
        <v>850</v>
      </c>
      <c r="E24" s="19">
        <f t="shared" ref="E24:E30" si="1">C24*D24</f>
        <v>5100</v>
      </c>
      <c r="F24" s="9"/>
      <c r="J24" s="9"/>
    </row>
    <row r="25" spans="1:11" ht="12.75" customHeight="1" x14ac:dyDescent="0.2">
      <c r="C25" s="17"/>
      <c r="D25" s="18"/>
      <c r="E25" s="7">
        <f t="shared" si="1"/>
        <v>0</v>
      </c>
      <c r="F25" s="9"/>
      <c r="G25" s="21"/>
      <c r="H25" s="21"/>
      <c r="J25" s="9"/>
    </row>
    <row r="26" spans="1:11" ht="12.75" customHeight="1" x14ac:dyDescent="0.2">
      <c r="C26" s="17"/>
      <c r="D26" s="18"/>
      <c r="E26" s="7">
        <f t="shared" si="1"/>
        <v>0</v>
      </c>
      <c r="F26" s="9"/>
      <c r="J26" s="9"/>
    </row>
    <row r="27" spans="1:11" ht="12.75" customHeight="1" x14ac:dyDescent="0.2">
      <c r="B27" s="2"/>
      <c r="C27" s="17"/>
      <c r="D27" s="18"/>
      <c r="E27" s="7">
        <f t="shared" si="1"/>
        <v>0</v>
      </c>
      <c r="F27" s="9"/>
      <c r="J27" s="9"/>
    </row>
    <row r="28" spans="1:11" ht="12.75" customHeight="1" x14ac:dyDescent="0.2">
      <c r="B28" s="2"/>
      <c r="C28" s="17"/>
      <c r="D28" s="18"/>
      <c r="E28" s="7">
        <f t="shared" si="1"/>
        <v>0</v>
      </c>
      <c r="F28" s="9"/>
      <c r="J28" s="9"/>
    </row>
    <row r="29" spans="1:11" ht="12.75" customHeight="1" x14ac:dyDescent="0.2">
      <c r="B29" s="2"/>
      <c r="C29" s="17"/>
      <c r="D29" s="18"/>
      <c r="E29" s="7">
        <f t="shared" si="1"/>
        <v>0</v>
      </c>
      <c r="F29" s="9"/>
      <c r="J29" s="9"/>
    </row>
    <row r="30" spans="1:11" ht="12.75" customHeight="1" x14ac:dyDescent="0.2">
      <c r="E30" s="7">
        <f t="shared" si="1"/>
        <v>0</v>
      </c>
      <c r="F30" s="9"/>
      <c r="J30" s="9"/>
    </row>
    <row r="31" spans="1:11" ht="12.75" customHeight="1" x14ac:dyDescent="0.2">
      <c r="C31" s="2" t="s">
        <v>230</v>
      </c>
      <c r="D31" s="21">
        <f>SUM(D24:D30)</f>
        <v>850</v>
      </c>
      <c r="E31" s="309">
        <f>SUM(E23:E30)</f>
        <v>5100</v>
      </c>
      <c r="F31" s="9"/>
      <c r="J31" s="9"/>
    </row>
    <row r="32" spans="1:11" ht="12.75" customHeight="1" x14ac:dyDescent="0.2">
      <c r="A32" s="5"/>
      <c r="F32" s="9"/>
      <c r="J32" s="9"/>
    </row>
    <row r="33" spans="1:10" ht="12.75" customHeight="1" x14ac:dyDescent="0.2">
      <c r="F33" s="9"/>
      <c r="J33" s="9"/>
    </row>
    <row r="34" spans="1:10" ht="12.75" customHeight="1" x14ac:dyDescent="0.2">
      <c r="A34" s="2" t="s">
        <v>231</v>
      </c>
      <c r="F34" s="9"/>
      <c r="J34" s="9"/>
    </row>
    <row r="35" spans="1:10" ht="12.75" customHeight="1" x14ac:dyDescent="0.2">
      <c r="A35" s="25"/>
      <c r="B35" s="2"/>
      <c r="F35" s="9"/>
      <c r="J35" s="9"/>
    </row>
    <row r="36" spans="1:10" ht="12.75" customHeight="1" x14ac:dyDescent="0.2">
      <c r="A36" s="25"/>
      <c r="F36" s="9"/>
      <c r="J36" s="9"/>
    </row>
    <row r="37" spans="1:10" ht="12.75" customHeight="1" x14ac:dyDescent="0.2">
      <c r="A37" s="2" t="s">
        <v>232</v>
      </c>
      <c r="F37" s="9"/>
      <c r="J37" s="9"/>
    </row>
    <row r="38" spans="1:10" ht="12.75" customHeight="1" x14ac:dyDescent="0.2">
      <c r="A38" s="25"/>
      <c r="F38" s="9"/>
      <c r="J38" s="9"/>
    </row>
    <row r="39" spans="1:10" ht="12.75" customHeight="1" x14ac:dyDescent="0.2"/>
    <row r="40" spans="1:10" ht="12.75" customHeight="1" x14ac:dyDescent="0.4">
      <c r="A40" s="26" t="s">
        <v>233</v>
      </c>
      <c r="B40" s="1"/>
    </row>
    <row r="41" spans="1:10" ht="12.75" customHeight="1" x14ac:dyDescent="0.3">
      <c r="A41" s="26" t="s">
        <v>234</v>
      </c>
    </row>
    <row r="42" spans="1:10" ht="12.75" customHeight="1" x14ac:dyDescent="0.3">
      <c r="A42" s="26" t="s">
        <v>235</v>
      </c>
    </row>
    <row r="43" spans="1:10" ht="15" customHeight="1" x14ac:dyDescent="0.3">
      <c r="A43" s="26" t="s">
        <v>236</v>
      </c>
    </row>
    <row r="44" spans="1:10" ht="12.75" customHeight="1" x14ac:dyDescent="0.3">
      <c r="A44" s="27" t="s">
        <v>237</v>
      </c>
    </row>
    <row r="45" spans="1:10" ht="12.75" customHeight="1" x14ac:dyDescent="0.3">
      <c r="A45" s="27" t="s">
        <v>238</v>
      </c>
    </row>
    <row r="46" spans="1:10" ht="12.75" customHeight="1" x14ac:dyDescent="0.3">
      <c r="A46" s="27" t="s">
        <v>239</v>
      </c>
    </row>
    <row r="47" spans="1:10" ht="12.75" customHeight="1" x14ac:dyDescent="0.3">
      <c r="A47" s="27" t="s">
        <v>240</v>
      </c>
    </row>
    <row r="48" spans="1:10" ht="12.75" customHeight="1" x14ac:dyDescent="0.2"/>
    <row r="49" spans="1:3" ht="12.75" customHeight="1" x14ac:dyDescent="0.2"/>
    <row r="50" spans="1:3" ht="12.75" customHeight="1" x14ac:dyDescent="0.2">
      <c r="A50" s="2"/>
    </row>
    <row r="51" spans="1:3" ht="12.75" customHeight="1" x14ac:dyDescent="0.2">
      <c r="A51" s="2"/>
      <c r="C51" s="2"/>
    </row>
    <row r="52" spans="1:3" ht="12.75" customHeight="1" x14ac:dyDescent="0.2">
      <c r="A52" s="2"/>
      <c r="C52" s="2"/>
    </row>
    <row r="53" spans="1:3" ht="12.75" customHeight="1" x14ac:dyDescent="0.2">
      <c r="A53" s="2"/>
      <c r="C53" s="2"/>
    </row>
    <row r="54" spans="1:3" ht="12.75" customHeight="1" x14ac:dyDescent="0.2">
      <c r="A54" s="2"/>
      <c r="C54" s="2"/>
    </row>
    <row r="55" spans="1:3" ht="12.75" customHeight="1" x14ac:dyDescent="0.2">
      <c r="A55" s="2"/>
      <c r="C55" s="2"/>
    </row>
    <row r="56" spans="1:3" ht="12.75" customHeight="1" x14ac:dyDescent="0.2">
      <c r="A56" s="2"/>
      <c r="C56" s="2"/>
    </row>
    <row r="57" spans="1:3" ht="12.75" customHeight="1" x14ac:dyDescent="0.2"/>
    <row r="58" spans="1:3" ht="12.75" customHeight="1" x14ac:dyDescent="0.2"/>
    <row r="59" spans="1:3" ht="12.75" customHeight="1" x14ac:dyDescent="0.2"/>
    <row r="60" spans="1:3" ht="12.75" customHeight="1" x14ac:dyDescent="0.2"/>
    <row r="61" spans="1:3" ht="12.75" customHeight="1" x14ac:dyDescent="0.2"/>
    <row r="62" spans="1:3" ht="12.75" customHeight="1" x14ac:dyDescent="0.2"/>
    <row r="63" spans="1:3" ht="12.75" customHeight="1" x14ac:dyDescent="0.2"/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rintOptions horizontalCentered="1" verticalCentered="1"/>
  <pageMargins left="0.25" right="0.25" top="0.5" bottom="0.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46449c-f978-4580-8e82-473af852043f" xsi:nil="true"/>
    <lcf76f155ced4ddcb4097134ff3c332f xmlns="f3220c7c-c0d8-4b72-8a39-f8d899e721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DA7B8937A3E4C9C5EBD39D02799B2" ma:contentTypeVersion="24" ma:contentTypeDescription="Create a new document." ma:contentTypeScope="" ma:versionID="ed8aed209a3211e031ef813335bb0f65">
  <xsd:schema xmlns:xsd="http://www.w3.org/2001/XMLSchema" xmlns:xs="http://www.w3.org/2001/XMLSchema" xmlns:p="http://schemas.microsoft.com/office/2006/metadata/properties" xmlns:ns2="f3220c7c-c0d8-4b72-8a39-f8d899e72183" xmlns:ns3="5eb02483-03be-447d-b44b-7f9fafe077cd" xmlns:ns4="5e46449c-f978-4580-8e82-473af852043f" targetNamespace="http://schemas.microsoft.com/office/2006/metadata/properties" ma:root="true" ma:fieldsID="e6537b369d15fb5e2915aa1d4c47c498" ns2:_="" ns3:_="" ns4:_="">
    <xsd:import namespace="f3220c7c-c0d8-4b72-8a39-f8d899e72183"/>
    <xsd:import namespace="5eb02483-03be-447d-b44b-7f9fafe077cd"/>
    <xsd:import namespace="5e46449c-f978-4580-8e82-473af85204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20c7c-c0d8-4b72-8a39-f8d899e72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42dd458-7308-4bcd-84e5-5a32323ab0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02483-03be-447d-b44b-7f9fafe077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6449c-f978-4580-8e82-473af852043f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a60ac0f-595b-4943-9d2e-fd634277f126}" ma:internalName="TaxCatchAll" ma:showField="CatchAllData" ma:web="5e46449c-f978-4580-8e82-473af85204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F39AF1-4512-4EA9-8471-E2C76E90B312}">
  <ds:schemaRefs>
    <ds:schemaRef ds:uri="http://schemas.microsoft.com/office/2006/metadata/properties"/>
    <ds:schemaRef ds:uri="http://schemas.microsoft.com/office/infopath/2007/PartnerControls"/>
    <ds:schemaRef ds:uri="5e46449c-f978-4580-8e82-473af852043f"/>
    <ds:schemaRef ds:uri="f3220c7c-c0d8-4b72-8a39-f8d899e72183"/>
  </ds:schemaRefs>
</ds:datastoreItem>
</file>

<file path=customXml/itemProps2.xml><?xml version="1.0" encoding="utf-8"?>
<ds:datastoreItem xmlns:ds="http://schemas.openxmlformats.org/officeDocument/2006/customXml" ds:itemID="{1421AB17-437D-498D-808A-7E6E1AB73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220c7c-c0d8-4b72-8a39-f8d899e72183"/>
    <ds:schemaRef ds:uri="5eb02483-03be-447d-b44b-7f9fafe077cd"/>
    <ds:schemaRef ds:uri="5e46449c-f978-4580-8e82-473af85204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58F9A3-CDAB-4F0C-A4C1-0928380F4D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Sample Allocation and Slots</vt:lpstr>
      <vt:lpstr>Overall</vt:lpstr>
      <vt:lpstr>Training_Gen Exp</vt:lpstr>
      <vt:lpstr>Stipends</vt:lpstr>
      <vt:lpstr>Fees</vt:lpstr>
      <vt:lpstr>Child Care</vt:lpstr>
      <vt:lpstr>encumbrance wkst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Weller, Jill</cp:lastModifiedBy>
  <cp:revision/>
  <dcterms:created xsi:type="dcterms:W3CDTF">2005-08-10T15:03:16Z</dcterms:created>
  <dcterms:modified xsi:type="dcterms:W3CDTF">2025-07-15T22:01:55Z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0x0101001B5DA7B8937A3E4C9C5EBD39D02799B2</vt:lpwstr>
  </property>
</Properties>
</file>